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<sst xmlns="http://schemas.openxmlformats.org/spreadsheetml/2006/main" count="6316" uniqueCount="2914">
  <si>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</si>
  <si>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</si>
  <si>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</si>
  <si>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</si>
  <si>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</si>
  <si>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</si>
  <si>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</si>
  <si>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</si>
  <si>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</si>
  <si>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</si>
  <si>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</si>
  <si>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</si>
  <si>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</si>
  <si>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</si>
  <si>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</si>
  <si>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</si>
  <si>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</si>
  <si>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</si>
  <si>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</si>
  <si>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</si>
  <si>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</si>
  <si>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</si>
  <si>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</si>
  <si>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</si>
  <si>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</si>
  <si>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</si>
  <si>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</si>
  <si>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</si>
  <si>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</si>
  <si>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</si>
  <si>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</si>
  <si>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</si>
  <si>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</si>
  <si>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</si>
  <si>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</si>
  <si>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</si>
  <si>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</si>
  <si>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</si>
  <si>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</si>
  <si>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</si>
  <si>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</si>
  <si>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</si>
  <si>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</si>
  <si>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</si>
  <si>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</si>
  <si>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</si>
  <si>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</si>
  <si>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</si>
  <si>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</si>
  <si>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</si>
  <si>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</si>
  <si>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</si>
  <si>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</si>
  <si>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</si>
  <si>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</si>
  <si>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</si>
  <si>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</si>
  <si>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</si>
  <si>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</si>
  <si>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</si>
  <si>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</si>
  <si>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</si>
  <si>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</si>
  <si>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</si>
  <si>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</si>
  <si>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</si>
  <si>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</si>
  <si>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</si>
  <si>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</si>
  <si>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</si>
  <si>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</si>
  <si>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</si>
  <si>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</si>
  <si>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</si>
  <si>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</si>
  <si>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</si>
  <si>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</si>
  <si>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</si>
  <si>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</si>
  <si>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</si>
  <si>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</si>
  <si>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</si>
  <si>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</si>
  <si>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</si>
  <si>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</si>
  <si>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</si>
  <si>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</si>
  <si>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</si>
  <si>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</si>
  <si>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</si>
  <si>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</si>
  <si>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</si>
  <si>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</si>
  <si>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</si>
  <si>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</si>
  <si>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</si>
  <si>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</si>
  <si>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</si>
  <si>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</si>
  <si>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</si>
  <si>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</si>
  <si>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</si>
  <si>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</si>
  <si>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</si>
  <si>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</si>
  <si>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</si>
  <si>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</si>
  <si>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</si>
  <si>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</si>
  <si>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</si>
  <si>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</si>
  <si>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</si>
  <si>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</si>
  <si>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</si>
  <si>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</si>
  <si>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</si>
  <si>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</si>
  <si>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</si>
  <si>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</si>
  <si>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</si>
  <si>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</si>
  <si>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</si>
  <si>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</si>
  <si>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</si>
  <si>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</si>
  <si>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</si>
  <si>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</si>
  <si>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</si>
  <si>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</si>
  <si>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</si>
  <si>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</si>
  <si>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</si>
  <si>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</si>
  <si>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</si>
  <si>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</si>
  <si>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</si>
  <si>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</si>
  <si>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</si>
  <si>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</si>
  <si>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</si>
  <si>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</si>
  <si>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</si>
  <si>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</si>
  <si>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</si>
  <si>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</si>
  <si>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</si>
  <si>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</si>
  <si>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</si>
  <si>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</si>
  <si>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</si>
  <si>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</si>
  <si>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</si>
  <si>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</si>
  <si>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</si>
  <si>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</si>
  <si>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</si>
  <si>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</si>
  <si>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</si>
  <si>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</si>
  <si>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</si>
  <si>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</si>
  <si>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</si>
  <si>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</si>
  <si>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</si>
  <si>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</si>
  <si>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</si>
  <si>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</si>
  <si>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</si>
  <si>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</si>
  <si>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</si>
  <si>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</si>
  <si>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</si>
  <si>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</si>
  <si>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</si>
  <si>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</si>
  <si>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</si>
  <si>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</si>
  <si>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</si>
  <si>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</si>
  <si>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</si>
  <si>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</si>
  <si>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</si>
  <si>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</si>
  <si>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</si>
  <si>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</si>
  <si>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</si>
  <si>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</si>
  <si>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</si>
  <si>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</si>
  <si>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</si>
  <si>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</si>
  <si>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</si>
  <si>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</si>
  <si>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</si>
  <si>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</si>
  <si>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</si>
  <si>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</si>
  <si>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</si>
  <si>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</si>
  <si>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</si>
  <si>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</si>
  <si>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</si>
  <si>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</si>
  <si>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</si>
  <si>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</si>
  <si>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</si>
  <si>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</si>
  <si>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</si>
  <si>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</si>
  <si>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</si>
  <si>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</si>
  <si>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</si>
  <si>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</si>
  <si>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</si>
  <si>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</si>
  <si>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</si>
  <si>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</si>
  <si>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</si>
  <si>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</si>
  <si>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</si>
  <si>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</si>
  <si>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</si>
  <si>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</si>
  <si>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</si>
  <si>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</si>
  <si>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</si>
  <si>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</si>
  <si>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</si>
  <si>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</si>
  <si>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</si>
  <si>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</si>
  <si>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</si>
  <si>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</si>
  <si>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</si>
  <si>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</si>
  <si>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</si>
  <si>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</si>
  <si>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</si>
  <si>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</si>
  <si>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</si>
  <si>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</si>
  <si>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</si>
  <si>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</si>
  <si>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</si>
  <si>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</si>
  <si>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</si>
  <si>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</si>
  <si>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</si>
  <si>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</si>
  <si>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</si>
  <si>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</si>
  <si>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</si>
  <si>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</si>
  <si>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</si>
  <si>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</si>
  <si>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</si>
  <si>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</si>
  <si>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</si>
  <si>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</si>
  <si>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</si>
  <si>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</si>
  <si>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</si>
  <si>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</si>
  <si>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</si>
  <si>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</si>
  <si>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</si>
  <si>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</si>
  <si>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</si>
  <si>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</si>
  <si>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</si>
  <si>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</si>
  <si>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</si>
  <si>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</si>
  <si>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</si>
  <si>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</si>
  <si>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</si>
  <si>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</si>
  <si>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</si>
  <si>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</si>
  <si>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</si>
  <si>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</si>
  <si>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</si>
  <si>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</si>
  <si>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</si>
  <si>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</si>
  <si>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</si>
  <si>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</si>
  <si>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</si>
  <si>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</si>
  <si>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</si>
  <si>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</si>
  <si>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</si>
  <si>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</si>
  <si>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</si>
  <si>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</si>
  <si>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</si>
  <si>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</si>
  <si>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</si>
  <si>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</si>
  <si>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</si>
  <si>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</si>
  <si>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</si>
  <si>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</si>
  <si>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</si>
  <si>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</si>
  <si>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</si>
  <si>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</si>
  <si>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</si>
  <si>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</si>
  <si>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</si>
  <si>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</si>
  <si>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</si>
  <si>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</si>
  <si>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</si>
  <si>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</si>
  <si>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</si>
  <si>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</si>
  <si>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</si>
  <si>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</si>
  <si>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</si>
  <si>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</si>
  <si>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</si>
  <si>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</si>
  <si>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</si>
  <si>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</si>
  <si>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</si>
  <si>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</si>
  <si>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</si>
  <si>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</si>
  <si>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</si>
  <si>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</si>
  <si>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</si>
  <si>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</si>
  <si>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</si>
  <si>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</si>
  <si>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</si>
  <si>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</si>
  <si>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</si>
  <si>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</si>
  <si>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</si>
  <si>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</si>
  <si>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</si>
  <si>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</si>
  <si>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</si>
  <si>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</si>
  <si>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</si>
  <si>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</si>
  <si>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</si>
  <si>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</si>
  <si>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</si>
  <si>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</si>
  <si>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</si>
  <si>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</si>
  <si>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</si>
  <si>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</si>
  <si>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</si>
  <si>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</si>
  <si>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</si>
  <si>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</si>
  <si>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</si>
  <si>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</si>
  <si>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</si>
  <si>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</si>
  <si>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</si>
  <si>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</si>
  <si>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</si>
  <si>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</si>
  <si>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</si>
  <si>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</si>
  <si>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</si>
  <si>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</si>
  <si>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</si>
  <si>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</si>
  <si>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</si>
  <si>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</si>
  <si>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</si>
  <si>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</si>
  <si>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</si>
  <si>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</si>
  <si>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</si>
  <si>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</si>
  <si>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</si>
  <si>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</si>
  <si>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</si>
  <si>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</si>
  <si>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</si>
  <si>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</si>
  <si>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</si>
  <si>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</si>
  <si>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</si>
  <si>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</si>
  <si>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</si>
  <si>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</si>
  <si>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</si>
  <si>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</si>
  <si>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</si>
  <si>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</si>
  <si>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</si>
  <si>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</si>
  <si>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</si>
  <si>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</si>
  <si>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</si>
  <si>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</si>
  <si>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</si>
  <si>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</si>
  <si>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</si>
  <si>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</si>
  <si>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</si>
  <si>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</si>
  <si>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</si>
  <si>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</si>
  <si>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</si>
  <si>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</si>
  <si>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</si>
  <si>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</si>
  <si>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</si>
  <si>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</si>
  <si>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</si>
  <si>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</si>
  <si>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</si>
  <si>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</si>
  <si>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</si>
  <si>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</si>
  <si>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</si>
  <si>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</si>
  <si>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</si>
  <si>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</si>
  <si>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</si>
  <si>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</si>
  <si>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</si>
  <si>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</si>
  <si>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</si>
  <si>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</si>
  <si>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</si>
  <si>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</si>
  <si>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</si>
  <si>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</si>
  <si>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</si>
  <si>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</si>
  <si>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</si>
  <si>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</si>
  <si>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</si>
  <si>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</si>
  <si>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</si>
  <si>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</si>
  <si>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</si>
  <si>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</si>
  <si>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</si>
  <si>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</si>
  <si>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</si>
  <si>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</si>
  <si>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</si>
  <si>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</si>
  <si>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</si>
  <si>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</si>
  <si>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</si>
  <si>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</si>
  <si>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</si>
  <si>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</si>
  <si>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</si>
  <si>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</si>
  <si>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</si>
  <si>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</si>
  <si>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</si>
  <si>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</si>
  <si>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</si>
  <si>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</si>
  <si>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</si>
  <si>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</si>
  <si>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</si>
  <si>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</si>
  <si>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</si>
  <si>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</si>
  <si>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</si>
  <si>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</si>
  <si>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</si>
  <si>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</si>
  <si>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</si>
  <si>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</si>
  <si>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</si>
  <si>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</si>
  <si>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</si>
  <si>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</si>
  <si>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</si>
  <si>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</si>
  <si>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</si>
  <si>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</si>
  <si>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</si>
  <si>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</si>
  <si>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</si>
  <si>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</si>
  <si>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</si>
  <si>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</si>
  <si>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</si>
  <si>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</si>
  <si>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</si>
  <si>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</si>
  <si>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</si>
  <si>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</si>
  <si>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</si>
  <si>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</si>
  <si>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</si>
  <si>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</si>
  <si>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</si>
  <si>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</si>
  <si>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</si>
  <si>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</si>
  <si>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</si>
  <si>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</si>
  <si>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</si>
  <si>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</si>
  <si>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</si>
  <si>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</si>
  <si>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</si>
  <si>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</si>
  <si>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</si>
  <si>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</si>
  <si>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</si>
  <si>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</si>
  <si>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</si>
  <si>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</si>
  <si>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</si>
  <si>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</si>
  <si>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</si>
  <si>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</si>
  <si>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</si>
  <si>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</si>
  <si>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</si>
  <si>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</si>
  <si>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</si>
  <si>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</si>
  <si>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</si>
  <si>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</si>
  <si>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</si>
  <si>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</si>
  <si>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</si>
  <si>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</si>
  <si>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</si>
  <si>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</si>
  <si>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</si>
  <si>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</si>
  <si>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</si>
  <si>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</si>
  <si>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</si>
  <si>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</si>
  <si>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</si>
  <si>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</si>
  <si>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</si>
  <si>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</si>
  <si>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</si>
  <si>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</si>
  <si>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</si>
  <si>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</si>
  <si>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</si>
  <si>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</si>
  <si>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</si>
  <si>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</si>
  <si>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</si>
  <si>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</si>
  <si>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</si>
  <si>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</si>
  <si>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</si>
  <si>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</si>
  <si>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</si>
  <si>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</si>
  <si>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</si>
  <si>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</si>
  <si>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</si>
  <si>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</si>
  <si>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</si>
  <si>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</si>
  <si>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</si>
  <si>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</si>
  <si>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</si>
  <si>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</si>
  <si>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</si>
  <si>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</si>
  <si>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</si>
  <si>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</si>
  <si>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</si>
  <si>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</si>
  <si>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</si>
  <si>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</si>
  <si>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</si>
  <si>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</si>
  <si>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</si>
  <si>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</si>
  <si>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</si>
  <si>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</si>
  <si>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</si>
  <si>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</si>
  <si>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</si>
  <si>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</si>
  <si>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</si>
  <si>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</si>
  <si>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</si>
  <si>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</si>
  <si>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</si>
  <si>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</si>
  <si>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</si>
  <si>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</si>
  <si>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</si>
  <si>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</si>
  <si>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</si>
  <si>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</si>
  <si>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</si>
  <si>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</si>
  <si>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</si>
  <si>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</si>
  <si>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</si>
  <si>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</si>
  <si>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</si>
  <si>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</si>
  <si>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</si>
  <si>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</si>
  <si>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</si>
  <si>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</si>
  <si>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</si>
  <si>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</si>
  <si>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</si>
  <si>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</si>
  <si>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</si>
  <si>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</si>
  <si>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</si>
  <si>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</si>
  <si>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</si>
  <si>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</si>
  <si>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</si>
  <si>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</si>
  <si>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</si>
  <si>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</si>
  <si>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</si>
  <si>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</si>
  <si>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</si>
  <si>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</si>
  <si>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</si>
  <si>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</si>
  <si>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</si>
  <si>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</si>
  <si>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</si>
  <si>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</si>
  <si>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</si>
  <si>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</si>
  <si>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</si>
  <si>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</si>
  <si>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</si>
  <si>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</si>
  <si>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</si>
  <si>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</si>
  <si>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</si>
  <si>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</si>
  <si>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</si>
  <si>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</si>
  <si>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</si>
  <si>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</si>
  <si>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</si>
  <si>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</si>
  <si>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</si>
  <si>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</si>
  <si>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</si>
  <si>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</si>
  <si>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</si>
  <si>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</si>
  <si>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</si>
  <si>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</si>
  <si>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</si>
  <si>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</si>
  <si>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</si>
  <si>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</si>
  <si>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</si>
  <si>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</si>
  <si>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</si>
  <si>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</si>
  <si>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</si>
  <si>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</si>
  <si>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</si>
  <si>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</si>
  <si>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</si>
  <si>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</si>
  <si>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</si>
  <si>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</si>
  <si>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</si>
  <si>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</si>
  <si>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</si>
  <si>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</si>
  <si>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</si>
  <si>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</si>
  <si>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</si>
  <si>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</si>
  <si>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</si>
  <si>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</si>
  <si>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</si>
  <si>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</si>
  <si>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</si>
  <si>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</si>
  <si>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</si>
  <si>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</si>
  <si>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</si>
  <si>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</si>
  <si>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</si>
  <si>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</si>
  <si>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</si>
  <si>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</si>
  <si>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</si>
  <si>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</si>
  <si>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</si>
  <si>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</si>
  <si>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</si>
  <si>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</si>
  <si>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</si>
  <si>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</si>
  <si>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</si>
  <si>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</si>
  <si>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</si>
  <si>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</si>
  <si>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</si>
  <si>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</si>
  <si>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</si>
  <si>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</si>
  <si>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</si>
  <si>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</si>
  <si>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</si>
  <si>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</si>
  <si>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</si>
  <si>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</si>
  <si>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</si>
  <si>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</si>
  <si>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</si>
  <si>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</si>
  <si>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</si>
  <si>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</si>
  <si>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</si>
  <si>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</si>
  <si>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</si>
  <si>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</si>
  <si>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</si>
  <si>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</si>
  <si>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</si>
  <si>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</si>
  <si>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</si>
  <si>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</si>
  <si>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</si>
  <si>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</si>
  <si>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</si>
  <si>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</si>
  <si>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</si>
  <si>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</si>
  <si>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</si>
  <si>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</si>
  <si>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</si>
  <si>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</si>
  <si>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</si>
  <si>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</si>
  <si>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</si>
  <si>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</si>
  <si>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</si>
  <si>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</si>
  <si>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</si>
  <si>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</si>
  <si>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</si>
  <si>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</si>
  <si>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</si>
  <si>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</si>
  <si>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</si>
  <si>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</si>
  <si>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</si>
  <si>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</si>
  <si>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</si>
  <si>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</si>
  <si>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</si>
  <si>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</si>
  <si>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</si>
  <si>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</si>
  <si>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</si>
  <si>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</si>
  <si>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</si>
  <si>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</si>
  <si>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</si>
  <si>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</si>
  <si>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</si>
  <si>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</si>
  <si>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</si>
  <si>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</si>
  <si>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</si>
  <si>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</si>
  <si>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</si>
  <si>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</si>
  <si>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</si>
  <si>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</si>
  <si>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</si>
  <si>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</si>
  <si>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</si>
  <si>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</si>
  <si>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</si>
  <si>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</si>
  <si>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</si>
  <si>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</si>
  <si>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</si>
  <si>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</si>
  <si>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</si>
  <si>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</si>
  <si>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</si>
  <si>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</si>
  <si>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</si>
  <si>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</si>
  <si>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</si>
  <si>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</si>
  <si>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</si>
  <si>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</si>
  <si>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</si>
  <si>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</si>
  <si>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</si>
  <si>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</si>
  <si>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</si>
  <si>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</si>
  <si>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</si>
  <si>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</si>
  <si>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</si>
  <si>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</si>
  <si>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</si>
  <si>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</si>
  <si>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</si>
  <si>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</si>
  <si>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</si>
  <si>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</si>
  <si>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</si>
  <si>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</si>
  <si>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</si>
  <si>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</si>
  <si>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</si>
  <si>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</si>
  <si>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</si>
  <si>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</si>
  <si>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</si>
  <si>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</si>
  <si>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</si>
  <si>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</si>
  <si>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</si>
  <si>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</si>
  <si>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</si>
  <si>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</si>
  <si>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</si>
  <si>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</si>
  <si>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</si>
  <si>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</si>
  <si>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</si>
  <si>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</si>
  <si>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</si>
  <si>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</si>
  <si>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</si>
  <si>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</si>
  <si>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</si>
  <si>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</si>
  <si>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</si>
  <si>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</si>
  <si>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</si>
  <si>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</si>
  <si>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</si>
  <si>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</si>
  <si>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</si>
  <si>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</si>
  <si>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</si>
  <si>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</si>
  <si>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</si>
  <si>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</si>
  <si>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</si>
  <si>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</si>
  <si>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</si>
  <si>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</si>
  <si>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</si>
  <si>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</si>
  <si>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</si>
  <si>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</si>
  <si>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</si>
  <si>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</si>
  <si>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</si>
  <si>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</si>
  <si>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</si>
  <si>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</si>
  <si>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</si>
  <si>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</si>
  <si>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</si>
  <si>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</si>
  <si>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</si>
  <si>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</si>
  <si>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</si>
  <si>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</si>
  <si>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</si>
  <si>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</si>
  <si>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</si>
  <si>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</si>
  <si>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</si>
  <si>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</si>
  <si>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</si>
  <si>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</si>
  <si>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</si>
  <si>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</si>
  <si>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</si>
  <si>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</si>
  <si>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</si>
  <si>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</si>
  <si>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</si>
  <si>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</si>
  <si>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</si>
  <si>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</si>
  <si>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</si>
  <si>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</si>
  <si>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</si>
  <si>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</si>
  <si>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</si>
  <si>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</si>
  <si>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</si>
  <si>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</si>
  <si>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</si>
  <si>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</si>
  <si>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</si>
  <si>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</si>
  <si>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</si>
  <si>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</si>
  <si>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</si>
  <si>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</si>
  <si>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</si>
  <si>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</si>
  <si>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</si>
  <si>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</si>
  <si>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</si>
  <si>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</si>
  <si>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</si>
  <si>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</si>
  <si>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</si>
  <si>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</si>
  <si>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</si>
  <si>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</si>
  <si>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</si>
  <si>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</si>
  <si>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</si>
  <si>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</si>
  <si>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</si>
  <si>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</si>
  <si>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</si>
  <si>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</si>
  <si>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</si>
  <si>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</si>
  <si>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</si>
  <si>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</si>
  <si>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</si>
  <si>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</si>
  <si>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</si>
  <si>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</si>
  <si>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</si>
  <si>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</si>
  <si>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</si>
  <si>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</si>
  <si>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</si>
  <si>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</si>
  <si>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</si>
  <si>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</si>
  <si>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</si>
  <si>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</si>
  <si>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</si>
  <si>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</si>
  <si>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</si>
  <si>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</si>
  <si>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</si>
  <si>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</si>
  <si>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</si>
  <si>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</si>
  <si>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</si>
  <si>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</si>
  <si>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</si>
  <si>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</si>
  <si>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</si>
  <si>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</si>
  <si>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</si>
  <si>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</si>
  <si>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</si>
  <si>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</si>
  <si>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</si>
  <si>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</si>
  <si>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</si>
  <si>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</si>
  <si>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</si>
  <si>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</si>
  <si>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</si>
  <si>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</si>
  <si>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</si>
  <si>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</si>
  <si>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</si>
  <si>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</si>
  <si>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</si>
  <si>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</si>
  <si>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</si>
  <si>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</si>
  <si>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</si>
  <si>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</si>
  <si>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</si>
  <si>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</si>
  <si>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</si>
  <si>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</si>
  <si>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</si>
  <si>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</si>
  <si>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</si>
  <si>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</si>
  <si>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</si>
  <si>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</si>
  <si>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</si>
  <si>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</si>
  <si>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</si>
  <si>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</si>
  <si>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</si>
  <si>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</si>
  <si>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</si>
  <si>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</si>
  <si>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</si>
  <si>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</si>
  <si>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</si>
  <si>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</si>
  <si>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</si>
  <si>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</si>
  <si>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</si>
  <si>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</si>
  <si>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</si>
  <si>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</si>
  <si>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</si>
  <si>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</si>
  <si>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</si>
  <si>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</si>
  <si>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</si>
  <si>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</si>
  <si>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</si>
  <si>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</si>
  <si>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</si>
  <si>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</si>
  <si>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</si>
  <si>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</si>
  <si>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</si>
  <si>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</si>
  <si>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</si>
  <si>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</si>
  <si>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</si>
  <si>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</si>
  <si>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</si>
  <si>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</si>
  <si>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</si>
  <si>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</si>
  <si>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</si>
  <si>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</si>
  <si>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</si>
  <si>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</si>
  <si>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</si>
  <si>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</si>
  <si>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</si>
  <si>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</si>
  <si>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</si>
  <si>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</si>
  <si>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</si>
  <si>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</si>
  <si>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</si>
  <si>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</si>
  <si>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</si>
  <si>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</si>
  <si>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</si>
  <si>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</si>
  <si>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</si>
  <si>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</si>
  <si>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</si>
  <si>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</si>
  <si>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</si>
  <si>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</si>
  <si>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</si>
  <si>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</si>
  <si>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</si>
  <si>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</si>
  <si>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</si>
  <si>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</si>
  <si>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</si>
  <si>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</si>
  <si>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</si>
  <si>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</si>
  <si>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</si>
  <si>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</si>
  <si>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</si>
  <si>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</si>
  <si>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</si>
  <si>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</si>
  <si>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</si>
  <si>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</si>
  <si>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</si>
  <si>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</si>
  <si>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</si>
  <si>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</si>
  <si>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</si>
  <si>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</si>
  <si>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</si>
  <si>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</si>
  <si>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</si>
  <si>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</si>
  <si>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</si>
  <si>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</si>
  <si>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</si>
  <si>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</si>
  <si>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</si>
  <si>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</si>
  <si>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</si>
  <si>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</si>
  <si>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</si>
  <si>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</si>
  <si>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</si>
  <si>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</si>
  <si>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</si>
  <si>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</si>
  <si>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</si>
  <si>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</si>
  <si>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</si>
  <si>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</si>
  <si>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</si>
  <si>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</si>
  <si>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</si>
  <si>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</si>
  <si>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</si>
  <si>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</si>
  <si>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</si>
  <si>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</si>
  <si>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</si>
  <si>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</si>
  <si>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</si>
  <si>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</si>
  <si>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</si>
  <si>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</si>
  <si>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</si>
  <si>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</si>
  <si>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</si>
  <si>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</si>
  <si>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</si>
  <si>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</si>
  <si>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</si>
  <si>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</si>
  <si>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</si>
  <si>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</si>
  <si>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</si>
  <si>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</si>
  <si>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</si>
  <si>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</si>
  <si>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</si>
  <si>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</si>
  <si>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</si>
  <si>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</si>
  <si>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</si>
  <si>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</si>
  <si>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</si>
  <si>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</si>
  <si>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</si>
  <si>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</si>
  <si>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</si>
  <si>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</si>
  <si>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</si>
  <si>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</si>
  <si>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</si>
  <si>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</si>
  <si>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</si>
  <si>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</si>
  <si>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</si>
  <si>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</si>
  <si>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</si>
  <si>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</si>
  <si>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</si>
  <si>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</si>
  <si>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</si>
  <si>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</si>
  <si>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</si>
  <si>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</si>
  <si>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</si>
  <si>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</si>
  <si>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</si>
  <si>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</si>
  <si>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</si>
  <si>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</si>
  <si>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</si>
  <si>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</si>
  <si>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</si>
  <si>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</si>
  <si>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</si>
  <si>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</si>
  <si>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</si>
  <si>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</si>
  <si>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</si>
  <si>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</si>
  <si>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</si>
  <si>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</si>
  <si>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</si>
  <si>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</si>
  <si>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</si>
  <si>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</si>
  <si>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</si>
  <si>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</si>
  <si>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</si>
  <si>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</si>
  <si>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</si>
  <si>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</si>
  <si>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</si>
  <si>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</si>
  <si>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</si>
  <si>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</si>
  <si>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</si>
  <si>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</si>
  <si>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</si>
  <si>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</si>
  <si>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</si>
  <si>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</si>
  <si>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</si>
  <si>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</si>
  <si>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</si>
  <si>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</si>
  <si>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</si>
  <si>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</si>
  <si>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</si>
  <si>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</si>
  <si>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</si>
  <si>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</si>
  <si>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</si>
  <si>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</si>
  <si>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</si>
  <si>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</si>
  <si>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</si>
  <si>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</si>
  <si>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</si>
  <si>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</si>
  <si>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</si>
  <si>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</si>
  <si>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</si>
  <si>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</si>
  <si>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</si>
  <si>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</si>
  <si>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</si>
  <si>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</si>
  <si>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</si>
  <si>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</si>
  <si>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</si>
  <si>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</si>
  <si>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</si>
  <si>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</si>
  <si>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</si>
  <si>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</si>
  <si>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</si>
  <si>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</si>
  <si>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</si>
  <si>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</si>
  <si>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</si>
  <si>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</si>
  <si>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</si>
  <si>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</si>
  <si>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</si>
  <si>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</si>
  <si>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</si>
  <si>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</si>
  <si>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</si>
  <si>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</si>
  <si>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</si>
  <si>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</si>
  <si>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</si>
  <si>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</si>
  <si>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</si>
  <si>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</si>
  <si>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</si>
  <si>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</si>
  <si>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</si>
  <si>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</si>
  <si>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</si>
  <si>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</si>
  <si>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</si>
  <si>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</si>
  <si>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</si>
  <si>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</si>
  <si>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</si>
  <si>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</si>
  <si>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</si>
  <si>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</si>
  <si>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</si>
  <si>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</si>
  <si>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</si>
  <si>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</si>
  <si>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</si>
  <si>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</si>
  <si>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</si>
  <si>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</si>
  <si>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</si>
  <si>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</si>
  <si>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</si>
  <si>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</si>
  <si>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</si>
  <si>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</si>
  <si>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</si>
  <si>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</si>
  <si>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</si>
  <si>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</si>
  <si>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</si>
  <si>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</si>
  <si>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</si>
  <si>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</si>
  <si>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</si>
  <si>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</si>
  <si>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</si>
  <si>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</si>
  <si>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</si>
  <si>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</si>
  <si>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</si>
  <si>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</si>
  <si>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</si>
  <si>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</si>
  <si>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</si>
  <si>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</si>
  <si>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</si>
  <si>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</si>
  <si>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</si>
  <si>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</si>
  <si>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</si>
  <si>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</si>
  <si>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</si>
  <si>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</si>
  <si>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</si>
  <si>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</si>
  <si>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</si>
  <si>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</si>
  <si>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</si>
  <si>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</si>
  <si>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</si>
  <si>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</si>
  <si>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</si>
  <si>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</si>
  <si>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</si>
  <si>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</si>
  <si>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</si>
  <si>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</si>
  <si>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</si>
  <si>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</si>
  <si>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</si>
  <si>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</si>
  <si>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</si>
  <si>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</si>
  <si>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</si>
  <si>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</si>
  <si>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</si>
  <si>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</si>
  <si>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</si>
  <si>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</si>
  <si>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</si>
  <si>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</si>
  <si>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</si>
  <si>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</si>
  <si>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</si>
  <si>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</si>
  <si>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</si>
  <si>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</si>
  <si>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</si>
  <si>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</si>
  <si>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</si>
  <si>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</si>
  <si>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</si>
  <si>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</si>
  <si>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</si>
  <si>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</si>
  <si>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</si>
  <si>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</si>
  <si>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</si>
  <si>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</si>
  <si>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</si>
  <si>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</si>
  <si>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</si>
  <si>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</si>
  <si>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</si>
  <si>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</si>
  <si>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</si>
  <si>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</si>
  <si>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</si>
  <si>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</si>
  <si>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</si>
  <si>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</si>
  <si>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</si>
  <si>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</si>
  <si>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</si>
  <si>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</si>
  <si>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</si>
  <si>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</si>
  <si>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</si>
  <si>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</si>
  <si>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</si>
  <si>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</si>
  <si>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</si>
  <si>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</si>
  <si>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</si>
  <si>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</si>
  <si>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</si>
  <si>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</si>
  <si>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</si>
  <si>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</si>
  <si>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</si>
  <si>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</si>
  <si>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</si>
  <si>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</si>
  <si>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</si>
  <si>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</si>
  <si>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</si>
  <si>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</si>
  <si>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</si>
  <si>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</si>
  <si>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</si>
  <si>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</si>
  <si>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</si>
  <si>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</si>
  <si>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</si>
  <si>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</si>
  <si>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</si>
  <si>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</si>
  <si>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</si>
  <si>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</si>
  <si>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</si>
  <si>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</si>
  <si>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</si>
  <si>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</si>
  <si>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</si>
  <si>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</si>
  <si>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</si>
  <si>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</si>
  <si>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</si>
  <si>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</si>
  <si>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</si>
  <si>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</si>
  <si>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</si>
  <si>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</si>
  <si>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</si>
  <si>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</si>
  <si>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</si>
  <si>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</si>
  <si>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</si>
  <si>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</si>
  <si>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</si>
  <si>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</si>
  <si>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</si>
  <si>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</si>
  <si>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</si>
  <si>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</si>
  <si>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</si>
  <si>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</si>
  <si>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</si>
  <si>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</si>
  <si>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</si>
  <si>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</si>
  <si>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</si>
  <si>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</si>
  <si>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</si>
  <si>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</si>
  <si>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</si>
  <si>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</si>
  <si>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</si>
  <si>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</si>
  <si>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</si>
  <si>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</si>
  <si>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</si>
  <si>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</si>
  <si>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</si>
  <si>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</si>
  <si>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</si>
  <si>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</si>
  <si>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</si>
  <si>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</si>
  <si>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</si>
  <si>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</si>
  <si>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</si>
  <si>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</si>
  <si>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</si>
  <si>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</si>
  <si>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</si>
  <si>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</si>
  <si>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</si>
  <si>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</si>
  <si>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</si>
  <si>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</si>
  <si>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</si>
  <si>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</si>
  <si>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</si>
  <si>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</si>
  <si>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</si>
  <si>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</si>
  <si>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</si>
  <si>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</si>
  <si>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</si>
  <si>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</si>
  <si>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</si>
  <si>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</si>
  <si>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</si>
  <si>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</si>
  <si>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</si>
  <si>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</si>
  <si>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</si>
  <si>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</si>
  <si>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</si>
  <si>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</si>
  <si>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</si>
  <si>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</si>
  <si>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</si>
  <si>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</si>
  <si>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</si>
  <si>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</si>
  <si>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</si>
  <si>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</si>
  <si>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</si>
  <si>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</si>
  <si>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</si>
  <si>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</si>
  <si>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</si>
  <si>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</si>
  <si>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</si>
  <si>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</si>
  <si>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</si>
  <si>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</si>
  <si>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</si>
  <si>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</si>
  <si>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</si>
  <si>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</si>
  <si>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</si>
  <si>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</si>
  <si>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</si>
  <si>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</si>
  <si>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</si>
  <si>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</si>
  <si>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</si>
  <si>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</si>
  <si>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</si>
  <si>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</si>
  <si>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</si>
  <si>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</si>
  <si>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</si>
  <si>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</si>
  <si>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</si>
  <si>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</si>
  <si>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</si>
  <si>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</si>
  <si>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</si>
  <si>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</si>
  <si>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</si>
  <si>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</si>
  <si>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</si>
  <si>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</si>
  <si>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</si>
  <si>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</si>
  <si>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</si>
  <si>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</si>
  <si>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</si>
  <si>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</si>
  <si>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</si>
  <si>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</si>
  <si>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</si>
  <si>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</si>
  <si>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</si>
  <si>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</si>
  <si>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</si>
  <si>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</si>
  <si>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</si>
  <si>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</si>
  <si>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</si>
  <si>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</si>
  <si>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</si>
  <si>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</si>
  <si>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</si>
  <si>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</si>
  <si>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</si>
  <si>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</si>
  <si>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</si>
  <si>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</si>
  <si>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</si>
  <si>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</si>
  <si>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</si>
  <si>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</si>
  <si>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</si>
  <si>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</si>
  <si>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</si>
  <si>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</si>
  <si>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</si>
  <si>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</si>
  <si>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</si>
  <si>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</si>
  <si>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</si>
  <si>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</si>
  <si>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</si>
  <si>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</si>
  <si>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</si>
  <si>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</si>
  <si>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</si>
  <si>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</si>
  <si>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</si>
  <si>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</si>
  <si>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</si>
  <si>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</si>
  <si>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</si>
  <si>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</si>
  <si>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</si>
  <si>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</si>
  <si>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</si>
  <si>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</si>
  <si>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</si>
  <si>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</si>
  <si>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</si>
  <si>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</si>
  <si>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</si>
  <si>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</si>
  <si>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</si>
  <si>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</si>
  <si>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</si>
  <si>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</si>
  <si>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</si>
  <si>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</si>
  <si>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</si>
  <si>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</si>
  <si>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</si>
  <si>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</si>
  <si>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</si>
  <si>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</si>
  <si>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</si>
  <si>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</si>
  <si>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</si>
  <si>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</si>
  <si>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</si>
  <si>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</si>
  <si>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</si>
  <si>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</si>
  <si>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</si>
  <si>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</si>
  <si>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</si>
  <si>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</si>
  <si>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</si>
  <si>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</si>
  <si>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</si>
  <si>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</si>
  <si>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</si>
  <si>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</si>
  <si>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</si>
  <si>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</si>
  <si>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</si>
  <si>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</si>
  <si>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</si>
  <si>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</si>
  <si>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</si>
  <si>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</si>
  <si>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</si>
  <si>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</si>
  <si>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</si>
  <si>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</si>
  <si>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</si>
  <si>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</si>
  <si>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</si>
  <si>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</si>
  <si>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</si>
  <si>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</si>
  <si>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</si>
  <si>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</si>
  <si>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</si>
  <si>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</si>
  <si>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</si>
  <si>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</si>
  <si>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</si>
  <si>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</si>
  <si>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</si>
  <si>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</si>
  <si>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</si>
  <si>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</si>
  <si>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</si>
  <si>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</si>
  <si>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</si>
  <si>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</si>
  <si>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</si>
  <si>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</si>
  <si>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</si>
  <si>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</si>
  <si>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</si>
  <si>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</si>
  <si>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</si>
  <si>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</si>
  <si>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</si>
  <si>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</si>
  <si>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</si>
  <si>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</si>
  <si>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</si>
  <si>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</si>
  <si>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</si>
  <si>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</si>
  <si>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</si>
  <si>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</si>
  <si>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</si>
  <si>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</si>
  <si>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</si>
  <si>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</si>
  <si>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</si>
  <si>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</si>
  <si>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</si>
  <si>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</si>
  <si>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</si>
  <si>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</si>
  <si>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</si>
  <si>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</si>
  <si>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</si>
  <si>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</si>
  <si>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</si>
  <si>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</si>
  <si>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</si>
  <si>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</si>
  <si>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</si>
  <si>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</si>
  <si>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</si>
  <si>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</si>
  <si>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</si>
  <si>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</si>
  <si>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</si>
  <si>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</si>
  <si>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</si>
  <si>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</si>
  <si>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</si>
  <si>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</si>
  <si>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</si>
  <si>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</si>
  <si>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</si>
  <si>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</si>
  <si>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</si>
  <si>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</si>
  <si>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</si>
  <si>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</si>
  <si>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</si>
  <si>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</si>
  <si>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</si>
  <si>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</si>
  <si>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</si>
  <si>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</si>
  <si>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</si>
  <si>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</si>
  <si>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</si>
  <si>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</si>
  <si>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</si>
  <si>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</si>
  <si>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</si>
  <si>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</si>
  <si>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</si>
  <si>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</si>
  <si>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</si>
  <si>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</si>
  <si>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</si>
  <si>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</si>
  <si>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</si>
  <si>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</si>
  <si>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</si>
  <si>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</si>
  <si>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</si>
  <si>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</si>
  <si>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</si>
  <si>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</si>
  <si>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</si>
  <si>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</si>
  <si>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</si>
  <si>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</si>
  <si>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</si>
  <si>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</si>
  <si>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</si>
  <si>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</si>
  <si>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</si>
  <si>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</si>
  <si>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</si>
  <si>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</si>
  <si>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</si>
  <si>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</si>
  <si>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</si>
  <si>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</si>
  <si>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</si>
  <si>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</si>
  <si>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</si>
  <si>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</si>
  <si>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</si>
  <si>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</si>
  <si>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</si>
  <si>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</si>
  <si>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</si>
  <si>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</si>
  <si>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</si>
  <si>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</si>
  <si>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</si>
  <si>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</si>
  <si>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</si>
  <si>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</si>
  <si>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</si>
  <si>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</si>
  <si>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</si>
  <si>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</si>
  <si>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</si>
  <si>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</si>
  <si>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</si>
  <si>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</si>
  <si>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</si>
  <si>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</si>
  <si>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</si>
  <si>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</si>
  <si>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</si>
  <si>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</si>
  <si>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</si>
  <si>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</si>
  <si>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</si>
  <si>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</si>
  <si>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</si>
  <si>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</si>
  <si>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</si>
  <si>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</si>
  <si>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</si>
  <si>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</si>
  <si>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</si>
  <si>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</si>
  <si>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</si>
  <si>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</si>
  <si>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</si>
  <si>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</si>
  <si>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</si>
  <si>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</si>
  <si>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</si>
  <si>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</si>
  <si>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</si>
  <si>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</si>
  <si>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</si>
  <si>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</si>
  <si>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</si>
  <si>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</si>
  <si>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</si>
  <si>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</si>
  <si>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</si>
  <si>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</si>
  <si>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</si>
  <si>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</si>
  <si>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</si>
  <si>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</si>
  <si>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</si>
  <si>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</si>
  <si>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</si>
  <si>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</si>
  <si>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</si>
  <si>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</si>
  <si>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</si>
  <si>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</si>
  <si>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</si>
  <si>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</si>
  <si>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</si>
  <si>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</si>
  <si>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</si>
  <si>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</si>
  <si>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</si>
  <si>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</si>
  <si>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</si>
  <si>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</si>
  <si>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</si>
  <si>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</si>
  <si>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</si>
  <si>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</si>
  <si>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</si>
  <si>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</si>
  <si>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</si>
  <si>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</si>
  <si>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</si>
  <si>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</si>
  <si>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</si>
  <si>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</si>
  <si>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</si>
  <si>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</si>
  <si>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</si>
  <si>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</si>
  <si>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</si>
  <si>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</si>
  <si>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</si>
  <si>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</si>
  <si>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</si>
  <si>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</si>
  <si>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</si>
  <si>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</si>
  <si>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</si>
  <si>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</si>
  <si>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</si>
  <si>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</si>
  <si>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</si>
  <si>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</si>
  <si>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</si>
  <si>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</si>
  <si>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</si>
  <si>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</si>
  <si>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</si>
  <si>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</si>
  <si>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</si>
  <si>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</si>
  <si>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</si>
  <si>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</si>
  <si>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</si>
  <si>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</si>
  <si>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</si>
  <si>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</si>
  <si>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</si>
  <si>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</si>
  <si>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</si>
  <si>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</si>
  <si>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</si>
  <si>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</si>
  <si>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</si>
  <si>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</si>
  <si>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</si>
  <si>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</si>
  <si>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</si>
  <si>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</si>
  <si>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</si>
  <si>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</si>
  <si>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</si>
  <si>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</si>
  <si>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</si>
  <si>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</si>
  <si>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</si>
  <si>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</si>
  <si>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</si>
  <si>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</si>
  <si>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</si>
  <si>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</si>
  <si>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</si>
  <si>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</si>
  <si>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</si>
  <si>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</si>
  <si>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</si>
  <si>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</si>
  <si>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</si>
  <si>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</si>
  <si>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</si>
  <si>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</si>
  <si>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</si>
  <si>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</si>
  <si>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</si>
  <si>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</si>
  <si>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</si>
  <si>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</si>
  <si>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</si>
  <si>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</si>
  <si>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</si>
  <si>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</si>
  <si>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</si>
  <si>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</si>
  <si>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</si>
  <si>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</si>
  <si>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</si>
  <si>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</si>
  <si>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</si>
  <si>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</si>
  <si>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</si>
  <si>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</si>
  <si>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</si>
  <si>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</si>
  <si>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</si>
  <si>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</si>
  <si>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</si>
  <si>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</si>
  <si>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</si>
  <si>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</si>
  <si>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</si>
  <si>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</si>
  <si>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</si>
  <si>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</si>
  <si>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</si>
  <si>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</si>
  <si>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</si>
  <si>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</si>
  <si>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</si>
  <si>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</si>
  <si>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</si>
  <si>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</si>
  <si>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</si>
  <si>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</si>
  <si>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</si>
  <si>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</si>
  <si>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</si>
  <si>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</si>
  <si>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</si>
  <si>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</si>
  <si>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</si>
  <si>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</si>
  <si>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</si>
  <si>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</si>
  <si>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</si>
  <si>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</si>
  <si>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</si>
  <si>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</si>
  <si>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</si>
  <si>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</si>
  <si>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</si>
  <si>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</si>
  <si>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</si>
  <si>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</si>
  <si>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</si>
  <si>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</si>
  <si>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</si>
  <si>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</si>
  <si>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</si>
  <si>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</si>
  <si>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</si>
  <si>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</si>
  <si>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</si>
  <si>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</si>
  <si>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</si>
  <si>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</si>
  <si>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</si>
  <si>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</si>
  <si>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</si>
  <si>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</si>
  <si>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</si>
  <si>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</si>
  <si>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</si>
  <si>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</si>
  <si>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</si>
  <si>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</si>
  <si>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</si>
  <si>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</si>
  <si>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</si>
  <si>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</si>
  <si>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</si>
  <si>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</si>
  <si>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</si>
  <si>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</si>
  <si>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</si>
  <si>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</si>
  <si>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</si>
  <si>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</si>
  <si>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</si>
  <si>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</si>
  <si>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</si>
  <si>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</si>
  <si>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</si>
  <si>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</si>
  <si>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</si>
  <si>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</si>
  <si>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</si>
  <si>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</si>
  <si>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</si>
  <si>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</si>
  <si>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</si>
  <si>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</si>
  <si>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</si>
  <si>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</si>
  <si>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</si>
  <si>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</si>
  <si>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</si>
  <si>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</si>
  <si>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</si>
  <si>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</si>
  <si>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</si>
  <si>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</si>
  <si>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</si>
  <si>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</si>
  <si>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</si>
  <si>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</si>
  <si>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</si>
  <si>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</si>
  <si>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</si>
  <si>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</si>
  <si>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</si>
  <si>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</si>
  <si>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</si>
  <si>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</si>
  <si>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</si>
  <si>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</si>
  <si>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</si>
  <si>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</si>
  <si>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</si>
  <si>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</si>
  <si>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</si>
  <si>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</si>
  <si>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</si>
  <si>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</si>
  <si>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</si>
  <si>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</si>
  <si>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</si>
  <si>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</si>
  <si>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</si>
  <si>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</si>
  <si>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</si>
  <si>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</si>
  <si>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</si>
  <si>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</si>
  <si>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</si>
  <si>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</si>
  <si>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</si>
  <si>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</si>
  <si>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</si>
  <si>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</si>
  <si>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</si>
  <si>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</si>
  <si>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</si>
  <si>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</si>
  <si>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</si>
  <si>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</si>
  <si>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</si>
  <si>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</si>
  <si>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</si>
  <si>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</si>
  <si>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</si>
  <si>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</si>
  <si>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</si>
  <si>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</si>
  <si>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</si>
  <si>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</si>
  <si>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</si>
  <si>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</si>
  <si>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</si>
  <si>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</si>
  <si>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</si>
  <si>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</si>
  <si>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</si>
  <si>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</si>
  <si>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</si>
  <si>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</si>
  <si>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</si>
  <si>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</si>
  <si>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</si>
  <si>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</si>
  <si>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</si>
  <si>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</si>
  <si>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</si>
  <si>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</si>
  <si>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</si>
  <si>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</si>
  <si>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</si>
  <si>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</si>
  <si>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</si>
  <si>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</si>
  <si>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</si>
  <si>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</si>
  <si>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</si>
  <si>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</si>
  <si>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</si>
  <si>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</si>
  <si>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</si>
  <si>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</si>
  <si>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</si>
  <si>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</si>
  <si>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</si>
  <si>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</si>
  <si>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</si>
  <si>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</si>
  <si>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</si>
  <si>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</si>
  <si>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</si>
  <si>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</si>
  <si>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</si>
  <si>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</si>
  <si>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</si>
  <si>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</si>
  <si>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</si>
  <si>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</si>
  <si>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</si>
  <si>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</si>
  <si>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</si>
  <si>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</si>
  <si>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</si>
  <si>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</si>
  <si>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</si>
  <si>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</si>
  <si>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</si>
  <si>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</si>
  <si>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</si>
  <si>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</si>
  <si>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</si>
  <si>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</si>
  <si>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</si>
  <si>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</si>
  <si>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</si>
  <si>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</si>
  <si>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</si>
  <si>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</si>
  <si>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</si>
  <si>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</si>
  <si>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</si>
  <si>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</si>
  <si>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</si>
  <si>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</si>
  <si>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</si>
  <si>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</si>
  <si>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</si>
  <si>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</si>
  <si>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</si>
  <si>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</si>
  <si>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</si>
  <si>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</si>
  <si>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</si>
  <si>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</si>
  <si>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</si>
  <si>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</si>
  <si>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</si>
  <si>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</si>
  <si>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</si>
  <si>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</si>
  <si>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</si>
  <si>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</si>
  <si>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</si>
  <si>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</si>
  <si>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</si>
  <si>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</si>
  <si>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</si>
  <si>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</si>
  <si>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</si>
  <si>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</si>
  <si>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</si>
  <si>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</si>
  <si>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</si>
  <si>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</si>
  <si>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</si>
  <si>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</si>
  <si>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</si>
  <si>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</si>
  <si>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</si>
  <si>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</si>
  <si>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</si>
  <si>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</si>
  <si>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</si>
  <si>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</si>
  <si>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</si>
  <si>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</si>
  <si>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</si>
  <si>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</si>
  <si>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</si>
  <si>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</si>
  <si>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</si>
  <si>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</si>
  <si>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</si>
  <si>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</si>
  <si>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</si>
  <si>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</si>
  <si>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</si>
  <si>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</si>
  <si>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</si>
  <si>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</si>
  <si>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</si>
  <si>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</si>
  <si>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</si>
  <si>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</si>
  <si>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</si>
  <si>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</si>
  <si>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</si>
  <si>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</si>
  <si>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</si>
  <si>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</si>
  <si>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</si>
  <si>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</si>
  <si>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</si>
  <si>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</si>
  <si>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</si>
  <si>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</si>
  <si>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</si>
  <si>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</si>
  <si>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</si>
  <si>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</si>
  <si>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</si>
  <si>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</si>
  <si>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</si>
  <si>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</si>
  <si>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</si>
  <si>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</si>
  <si>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</si>
  <si>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</si>
  <si>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</si>
  <si>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</si>
  <si>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</si>
  <si>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</si>
  <si>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</si>
  <si>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</si>
  <si>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</si>
  <si>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</si>
  <si>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</si>
  <si>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</si>
  <si>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</si>
  <si>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</si>
  <si>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</si>
  <si>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</si>
  <si>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</si>
  <si>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</si>
  <si>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</si>
  <si>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</si>
  <si>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</si>
  <si>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</si>
  <si>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</si>
  <si>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</si>
  <si>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</si>
  <si>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</si>
  <si>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</si>
  <si>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</si>
  <si>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</si>
  <si>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</si>
  <si>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</si>
  <si>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</si>
  <si>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</si>
  <si>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</si>
  <si>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</si>
  <si>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</si>
  <si>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</si>
  <si>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</si>
  <si>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</si>
  <si>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</si>
  <si>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</si>
  <si>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</si>
  <si>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</si>
  <si>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</si>
  <si>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</si>
  <si>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</si>
  <si>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</si>
  <si>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</si>
  <si>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</si>
  <si>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</si>
  <si>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</si>
  <si>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</si>
  <si>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</si>
  <si>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</si>
  <si>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</si>
  <si>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</si>
  <si>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</si>
  <si>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</si>
  <si>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</si>
  <si>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</si>
  <si>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</si>
  <si>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</si>
  <si>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</si>
  <si>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</si>
  <si>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</si>
  <si>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</si>
  <si>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</si>
  <si>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</si>
  <si>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</si>
  <si>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</si>
  <si>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</si>
  <si>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</si>
  <si>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</si>
  <si>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</si>
  <si>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</si>
  <si>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</si>
  <si>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</si>
  <si>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</si>
  <si>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</si>
  <si>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</si>
  <si>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</si>
  <si>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</si>
  <si>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</si>
  <si>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</si>
  <si>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</si>
  <si>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</si>
  <si>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</si>
  <si>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</si>
  <si>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</si>
  <si>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</si>
  <si>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</si>
  <si>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</si>
  <si>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</si>
  <si>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</si>
  <si>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</si>
  <si>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</si>
  <si>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</si>
  <si>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</si>
  <si>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</si>
  <si>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</si>
  <si>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</si>
  <si>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</si>
  <si>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</si>
  <si>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</si>
  <si>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</si>
  <si>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</si>
  <si>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</si>
  <si>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</si>
  <si>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</si>
  <si>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</si>
  <si>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</si>
  <si>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</si>
  <si>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</si>
  <si>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</si>
  <si>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</si>
  <si>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</si>
  <si>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</si>
  <si>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</si>
  <si>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</si>
  <si>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</si>
  <si>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</si>
  <si>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</si>
  <si>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</si>
  <si>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</si>
  <si>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</si>
  <si>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</si>
  <si>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</si>
  <si>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</si>
  <si>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</si>
  <si>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</si>
  <si>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</si>
  <si>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</si>
  <si>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</si>
  <si>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</si>
  <si>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</si>
  <si>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</si>
  <si>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</si>
  <si>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</si>
  <si>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</si>
  <si>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</si>
  <si>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</si>
  <si>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</si>
  <si>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</si>
  <si>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</si>
  <si>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</si>
  <si>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</si>
  <si>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</si>
  <si>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</si>
  <si>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</si>
  <si>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</si>
  <si>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</si>
  <si>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</si>
  <si>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</si>
  <si>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</si>
  <si>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</si>
  <si>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</si>
  <si>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</si>
  <si>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</si>
  <si>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</si>
  <si>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</si>
  <si>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</si>
  <si>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</si>
  <si>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</si>
  <si>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</si>
  <si>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</si>
  <si>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</si>
  <si>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</si>
  <si>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</si>
  <si>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</si>
  <si>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</si>
  <si>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</si>
  <si>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</si>
  <si>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</si>
  <si>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</si>
  <si>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</si>
  <si>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</si>
  <si>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</si>
  <si>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</si>
  <si>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</si>
  <si>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</si>
  <si>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</si>
  <si>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</si>
  <si>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</si>
  <si>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</si>
  <si>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</si>
  <si>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</si>
  <si>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</si>
  <si>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</si>
  <si>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</si>
  <si>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</si>
  <si>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</si>
  <si>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</si>
  <si>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</si>
  <si>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</si>
  <si>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</si>
  <si>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</si>
  <si>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</si>
  <si>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</si>
  <si>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</si>
  <si>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</si>
  <si>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</si>
  <si>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</si>
  <si>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</si>
  <si>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</si>
  <si>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</si>
  <si>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</si>
  <si>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</si>
  <si>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</si>
  <si>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</si>
  <si>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</si>
  <si>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</si>
  <si>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</si>
  <si>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</si>
  <si>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</si>
  <si>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</si>
  <si>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</si>
  <si>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</si>
  <si>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</si>
  <si>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</si>
  <si>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</si>
  <si>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</si>
  <si>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</si>
  <si>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</si>
  <si>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</si>
  <si>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</si>
  <si>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</si>
  <si>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</si>
  <si>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</si>
  <si>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</si>
  <si>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</si>
  <si>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</si>
  <si>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</si>
  <si>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</si>
  <si>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</si>
  <si>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</si>
  <si>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</si>
  <si>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</si>
  <si>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</si>
  <si>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</si>
  <si>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</si>
  <si>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</si>
  <si>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</si>
  <si>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</si>
  <si>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</si>
  <si>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</si>
  <si>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</si>
  <si>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</si>
  <si>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</si>
  <si>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</si>
  <si>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</si>
  <si>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</si>
  <si>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</si>
  <si>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</si>
  <si>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</si>
  <si>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</si>
  <si>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</si>
  <si>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</si>
  <si>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</si>
  <si>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</si>
  <si>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</si>
  <si>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</si>
  <si>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</si>
  <si>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</si>
  <si>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</si>
  <si>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</si>
  <si>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</si>
  <si>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</si>
  <si>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</si>
  <si>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</si>
  <si>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</si>
  <si>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</si>
  <si>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</si>
  <si>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</si>
  <si>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</si>
  <si>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</si>
  <si>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</si>
  <si>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</si>
  <si>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</si>
  <si>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</si>
  <si>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</si>
  <si>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</si>
  <si>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</si>
  <si>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</si>
  <si>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</si>
  <si>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</si>
  <si>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</si>
  <si>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</si>
  <si>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</si>
  <si>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</si>
  <si>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</si>
  <si>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</si>
  <si>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</si>
  <si>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</si>
  <si>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</si>
  <si>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</si>
  <si>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</si>
  <si>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</si>
  <si>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</si>
  <si>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</si>
  <si>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</si>
  <si>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</si>
  <si>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</si>
  <si>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</si>
  <si>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</si>
  <si>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</si>
  <si>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</si>
  <si>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</si>
  <si>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</si>
  <si>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</si>
  <si>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</si>
  <si>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</si>
  <si>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</si>
  <si>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</si>
  <si>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</si>
  <si>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</si>
  <si>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</si>
  <si>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</si>
  <si>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</si>
  <si>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</si>
  <si>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</si>
  <si>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</si>
  <si>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</si>
  <si>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</si>
  <si>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</si>
  <si>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</si>
  <si>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</si>
  <si>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</si>
  <si>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</si>
  <si>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</si>
  <si>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</si>
  <si>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</si>
  <si>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</si>
  <si>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</si>
  <si>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</si>
  <si>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</si>
  <si>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</si>
  <si>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</si>
  <si>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</si>
  <si>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</si>
  <si>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</si>
  <si>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</si>
  <si>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</si>
  <si>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</si>
  <si>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</si>
  <si>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</si>
  <si>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</si>
  <si>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</si>
  <si>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</si>
  <si>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</si>
  <si>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</si>
  <si>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</si>
  <si>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</si>
  <si>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</si>
  <si>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</si>
  <si>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</si>
  <si>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</si>
  <si>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</si>
  <si>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</si>
  <si>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</si>
  <si>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</si>
  <si>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</si>
  <si>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</si>
  <si>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</si>
  <si>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</si>
  <si>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</si>
  <si>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</si>
  <si>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</si>
  <si>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</si>
  <si>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</si>
  <si>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</si>
  <si>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</si>
  <si>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</si>
  <si>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</si>
  <si>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</si>
  <si>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</si>
  <si>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</si>
  <si>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</si>
  <si>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</si>
  <si>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</si>
  <si>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</si>
  <si>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</si>
  <si>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</si>
  <si>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</si>
  <si>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</si>
  <si>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</si>
  <si>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</si>
  <si>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</si>
  <si>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</si>
  <si>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</si>
  <si>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</si>
  <si>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</si>
  <si>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</si>
  <si>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</si>
  <si>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</si>
  <si>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</si>
  <si>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</si>
  <si>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</si>
  <si>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</si>
  <si>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</si>
  <si>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</si>
  <si>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</si>
  <si>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</si>
  <si>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</si>
  <si>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</si>
  <si>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</si>
  <si>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</si>
  <si>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</si>
  <si>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</si>
  <si>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</si>
  <si>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</si>
  <si>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</si>
  <si>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</si>
  <si>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</si>
  <si>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</si>
  <si>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</si>
  <si>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</si>
  <si>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</si>
  <si>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</si>
  <si>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</si>
  <si>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</si>
  <si>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</si>
  <si>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</si>
  <si>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</si>
  <si>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</si>
  <si>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</si>
  <si>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</si>
  <si>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</si>
  <si>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</si>
  <si>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</si>
  <si>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</si>
  <si>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</si>
  <si>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</si>
  <si>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</si>
  <si>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</si>
  <si>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</si>
  <si>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</si>
  <si>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</si>
  <si>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</si>
  <si>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</si>
  <si>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</si>
  <si>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</si>
  <si>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</si>
  <si>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</si>
  <si>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</si>
  <si>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</si>
  <si>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</si>
  <si>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</si>
  <si>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</si>
  <si>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</si>
  <si>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</si>
  <si>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</si>
  <si>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</si>
  <si>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</si>
  <si>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</si>
  <si>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</si>
  <si>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</si>
  <si>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</si>
  <si>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</si>
  <si>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</si>
  <si>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</si>
  <si>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</si>
  <si>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</si>
  <si>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</si>
  <si>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</si>
  <si>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</si>
  <si>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</si>
  <si>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</si>
  <si>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</si>
  <si>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</si>
  <si>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</si>
  <si>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</si>
  <si>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</si>
  <si>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</si>
  <si>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</si>
  <si>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</si>
  <si>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</si>
  <si>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</si>
  <si>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</si>
  <si>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</si>
  <si>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</si>
  <si>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</si>
  <si>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</si>
  <si>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</si>
  <si>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</si>
  <si>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</si>
  <si>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</si>
  <si>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</si>
  <si>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</si>
  <si>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</si>
  <si>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</si>
  <si>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</si>
  <si>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</si>
  <si>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</si>
  <si>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</si>
  <si>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</si>
  <si>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</si>
  <si>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</si>
  <si>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</si>
  <si>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</si>
  <si>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</si>
  <si>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</si>
  <si>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</si>
  <si>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</si>
  <si>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</si>
  <si>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</si>
  <si>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</si>
  <si>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</si>
  <si>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</si>
  <si>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</si>
  <si>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</si>
  <si>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</si>
  <si>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</si>
  <si>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</si>
  <si>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</si>
  <si>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</si>
  <si>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</si>
  <si>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</si>
  <si>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</si>
  <si>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</si>
  <si>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</si>
  <si>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</si>
  <si>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</si>
  <si>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</si>
  <si>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</si>
  <si>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</si>
  <si>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</si>
  <si>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</si>
  <si>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</si>
  <si>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</si>
  <si>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</si>
  <si>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</si>
  <si>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</si>
  <si>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</si>
  <si>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</si>
  <si>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</si>
  <si>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</si>
  <si>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</si>
  <si>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</si>
  <si>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</si>
  <si>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</si>
  <si>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</si>
  <si>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</si>
  <si>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</si>
  <si>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</si>
  <si>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</si>
  <si>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</si>
  <si>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</si>
  <si>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</si>
  <si>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</si>
  <si>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</si>
  <si>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</si>
  <si>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</si>
  <si>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</si>
  <si>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</si>
  <si>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</si>
  <si>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</si>
  <si>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</si>
  <si>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</si>
  <si>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</si>
  <si>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</si>
  <si>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</si>
  <si>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</si>
  <si>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</si>
  <si>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</si>
  <si>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</si>
  <si>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</si>
  <si>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</si>
  <si>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</si>
  <si>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</si>
  <si>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</si>
  <si>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</si>
  <si>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</si>
  <si>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</si>
  <si>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</si>
  <si>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</si>
  <si>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</si>
  <si>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</si>
  <si>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</si>
  <si>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</si>
  <si>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</si>
  <si>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</si>
  <si>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</si>
  <si>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</si>
  <si>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</si>
  <si>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</si>
  <si>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</si>
  <si>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</si>
  <si>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</si>
  <si>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</si>
  <si>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</si>
  <si>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</si>
  <si>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</si>
  <si>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</si>
  <si>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</si>
  <si>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</si>
  <si>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</si>
  <si>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</si>
  <si>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</si>
  <si>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</si>
  <si>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</si>
  <si>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</si>
  <si>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</si>
  <si>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</si>
  <si>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</si>
  <si>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</si>
  <si>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</si>
  <si>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</si>
  <si>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</si>
  <si>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</si>
  <si>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</si>
  <si>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</si>
  <si>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</si>
  <si>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</si>
  <si>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</si>
  <si>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</si>
  <si>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</si>
  <si>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</si>
  <si>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</si>
  <si>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</si>
  <si>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</si>
  <si>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</si>
  <si>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</si>
  <si>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</si>
  <si>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</si>
  <si>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</si>
  <si>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</si>
  <si>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</si>
  <si>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</si>
  <si>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</si>
  <si>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</si>
  <si>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</si>
  <si>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</si>
  <si>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</si>
  <si>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</si>
  <si>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</si>
  <si>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</si>
  <si>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</si>
  <si>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</si>
  <si>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</si>
  <si>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</si>
  <si>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</si>
  <si>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</si>
  <si>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</si>
  <si>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</si>
  <si>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</si>
  <si>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</si>
  <si>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</si>
  <si>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</si>
  <si>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</si>
  <si>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</si>
  <si>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</si>
  <si>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</si>
  <si>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</si>
  <si>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</si>
  <si>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Град Врање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</si>
</sst>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581</c:v>
                </c:pt>
                <c:pt idx="1">
                  <c:v>747</c:v>
                </c:pt>
                <c:pt idx="2">
                  <c:v>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844</c:v>
                </c:pt>
                <c:pt idx="1">
                  <c:v>1000</c:v>
                </c:pt>
                <c:pt idx="2">
                  <c:v>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677568"/>
        <c:axId val="107679104"/>
      </c:barChart>
      <c:catAx>
        <c:axId val="1076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79104"/>
        <c:crosses val="autoZero"/>
        <c:auto val="1"/>
        <c:lblAlgn val="ctr"/>
        <c:lblOffset val="100"/>
        <c:noMultiLvlLbl val="0"/>
      </c:catAx>
      <c:valAx>
        <c:axId val="10767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775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2953</c:v>
                </c:pt>
                <c:pt idx="1">
                  <c:v>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678976"/>
        <c:axId val="109680512"/>
      </c:barChart>
      <c:catAx>
        <c:axId val="10967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680512"/>
        <c:crosses val="autoZero"/>
        <c:auto val="1"/>
        <c:lblAlgn val="ctr"/>
        <c:lblOffset val="100"/>
        <c:noMultiLvlLbl val="0"/>
      </c:catAx>
      <c:valAx>
        <c:axId val="10968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7897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2438</c:v>
                </c:pt>
                <c:pt idx="1">
                  <c:v>1873</c:v>
                </c:pt>
                <c:pt idx="2">
                  <c:v>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697280"/>
        <c:axId val="109703168"/>
      </c:barChart>
      <c:catAx>
        <c:axId val="10969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703168"/>
        <c:crosses val="autoZero"/>
        <c:auto val="1"/>
        <c:lblAlgn val="ctr"/>
        <c:lblOffset val="100"/>
        <c:noMultiLvlLbl val="0"/>
      </c:catAx>
      <c:valAx>
        <c:axId val="10970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97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52</c:v>
                </c:pt>
                <c:pt idx="1">
                  <c:v>86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032960"/>
        <c:axId val="111034752"/>
      </c:barChart>
      <c:catAx>
        <c:axId val="111032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34752"/>
        <c:crosses val="autoZero"/>
        <c:auto val="1"/>
        <c:lblAlgn val="ctr"/>
        <c:lblOffset val="100"/>
        <c:noMultiLvlLbl val="0"/>
      </c:catAx>
      <c:valAx>
        <c:axId val="1110347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103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63</c:v>
                </c:pt>
                <c:pt idx="1">
                  <c:v>63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059712"/>
        <c:axId val="111061248"/>
      </c:barChart>
      <c:catAx>
        <c:axId val="1110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61248"/>
        <c:crosses val="autoZero"/>
        <c:auto val="1"/>
        <c:lblAlgn val="ctr"/>
        <c:lblOffset val="100"/>
        <c:noMultiLvlLbl val="0"/>
      </c:catAx>
      <c:valAx>
        <c:axId val="11106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59712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48</c:v>
                </c:pt>
                <c:pt idx="1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219072"/>
        <c:axId val="111220608"/>
      </c:barChart>
      <c:catAx>
        <c:axId val="111219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20608"/>
        <c:crosses val="autoZero"/>
        <c:auto val="1"/>
        <c:lblAlgn val="ctr"/>
        <c:lblOffset val="100"/>
        <c:noMultiLvlLbl val="0"/>
      </c:catAx>
      <c:valAx>
        <c:axId val="111220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19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481.90600000000001</c:v>
                </c:pt>
                <c:pt idx="1">
                  <c:v>571.90599999999995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251456"/>
        <c:axId val="111252992"/>
      </c:barChart>
      <c:catAx>
        <c:axId val="111251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52992"/>
        <c:crosses val="autoZero"/>
        <c:auto val="1"/>
        <c:lblAlgn val="ctr"/>
        <c:lblOffset val="100"/>
        <c:noMultiLvlLbl val="0"/>
      </c:catAx>
      <c:valAx>
        <c:axId val="111252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5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16704</c:v>
                </c:pt>
                <c:pt idx="1">
                  <c:v>15614</c:v>
                </c:pt>
                <c:pt idx="2">
                  <c:v>14999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740800"/>
        <c:axId val="111742336"/>
      </c:barChart>
      <c:catAx>
        <c:axId val="11174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42336"/>
        <c:crosses val="autoZero"/>
        <c:auto val="1"/>
        <c:lblAlgn val="ctr"/>
        <c:lblOffset val="100"/>
        <c:noMultiLvlLbl val="0"/>
      </c:catAx>
      <c:valAx>
        <c:axId val="11174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40800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767552"/>
        <c:axId val="111769088"/>
      </c:barChart>
      <c:catAx>
        <c:axId val="1117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69088"/>
        <c:crosses val="autoZero"/>
        <c:auto val="1"/>
        <c:lblAlgn val="ctr"/>
        <c:lblOffset val="100"/>
        <c:noMultiLvlLbl val="0"/>
      </c:catAx>
      <c:valAx>
        <c:axId val="1117690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675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21.5</c:v>
                </c:pt>
                <c:pt idx="1">
                  <c:v>5.3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802240"/>
        <c:axId val="111803776"/>
      </c:barChart>
      <c:catAx>
        <c:axId val="11180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03776"/>
        <c:crosses val="autoZero"/>
        <c:auto val="1"/>
        <c:lblAlgn val="ctr"/>
        <c:lblOffset val="100"/>
        <c:noMultiLvlLbl val="0"/>
      </c:catAx>
      <c:valAx>
        <c:axId val="11180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802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17.685680213316182</c:v>
                </c:pt>
                <c:pt idx="1">
                  <c:v>62.393643392156072</c:v>
                </c:pt>
                <c:pt idx="2">
                  <c:v>19.920676394527742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242</c:v>
                </c:pt>
                <c:pt idx="1">
                  <c:v>352</c:v>
                </c:pt>
                <c:pt idx="2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92</c:v>
                </c:pt>
                <c:pt idx="1">
                  <c:v>125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692032"/>
        <c:axId val="107693568"/>
      </c:barChart>
      <c:catAx>
        <c:axId val="10769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93568"/>
        <c:crosses val="autoZero"/>
        <c:auto val="1"/>
        <c:lblAlgn val="ctr"/>
        <c:lblOffset val="100"/>
        <c:noMultiLvlLbl val="0"/>
      </c:catAx>
      <c:valAx>
        <c:axId val="10769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920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46</c:v>
                </c:pt>
                <c:pt idx="1">
                  <c:v>41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2067712"/>
        <c:axId val="112069248"/>
      </c:barChart>
      <c:catAx>
        <c:axId val="11206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69248"/>
        <c:crosses val="autoZero"/>
        <c:auto val="1"/>
        <c:lblAlgn val="ctr"/>
        <c:lblOffset val="100"/>
        <c:noMultiLvlLbl val="0"/>
      </c:catAx>
      <c:valAx>
        <c:axId val="11206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067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2109056"/>
        <c:axId val="112110592"/>
      </c:barChart>
      <c:catAx>
        <c:axId val="11210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110592"/>
        <c:crosses val="autoZero"/>
        <c:auto val="1"/>
        <c:lblAlgn val="ctr"/>
        <c:lblOffset val="100"/>
        <c:noMultiLvlLbl val="0"/>
      </c:catAx>
      <c:valAx>
        <c:axId val="11211059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10905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101</c:v>
                </c:pt>
                <c:pt idx="1">
                  <c:v>107.7</c:v>
                </c:pt>
                <c:pt idx="2">
                  <c:v>128.19999999999999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106</c:v>
                </c:pt>
                <c:pt idx="1">
                  <c:v>113.3</c:v>
                </c:pt>
                <c:pt idx="2">
                  <c:v>110.1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273280"/>
        <c:axId val="112274816"/>
      </c:barChart>
      <c:catAx>
        <c:axId val="11227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74816"/>
        <c:crosses val="autoZero"/>
        <c:auto val="1"/>
        <c:lblAlgn val="ctr"/>
        <c:lblOffset val="100"/>
        <c:noMultiLvlLbl val="0"/>
      </c:catAx>
      <c:valAx>
        <c:axId val="11227481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7328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3045</c:v>
                </c:pt>
                <c:pt idx="1">
                  <c:v>2688</c:v>
                </c:pt>
                <c:pt idx="2">
                  <c:v>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08608"/>
        <c:axId val="112310144"/>
      </c:barChart>
      <c:catAx>
        <c:axId val="11230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10144"/>
        <c:crosses val="autoZero"/>
        <c:auto val="1"/>
        <c:lblAlgn val="ctr"/>
        <c:lblOffset val="100"/>
        <c:noMultiLvlLbl val="0"/>
      </c:catAx>
      <c:valAx>
        <c:axId val="11231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08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45</c:v>
                </c:pt>
                <c:pt idx="1">
                  <c:v>50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72</c:v>
                </c:pt>
                <c:pt idx="1">
                  <c:v>83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25696"/>
        <c:axId val="112527232"/>
      </c:barChart>
      <c:catAx>
        <c:axId val="11252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27232"/>
        <c:crosses val="autoZero"/>
        <c:auto val="1"/>
        <c:lblAlgn val="ctr"/>
        <c:lblOffset val="100"/>
        <c:noMultiLvlLbl val="0"/>
      </c:catAx>
      <c:valAx>
        <c:axId val="11252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25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191</c:v>
                </c:pt>
                <c:pt idx="1">
                  <c:v>224</c:v>
                </c:pt>
                <c:pt idx="2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263</c:v>
                </c:pt>
                <c:pt idx="1">
                  <c:v>304</c:v>
                </c:pt>
                <c:pt idx="2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71136"/>
        <c:axId val="112572672"/>
      </c:barChart>
      <c:catAx>
        <c:axId val="11257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72672"/>
        <c:crosses val="autoZero"/>
        <c:auto val="1"/>
        <c:lblAlgn val="ctr"/>
        <c:lblOffset val="100"/>
        <c:noMultiLvlLbl val="0"/>
      </c:catAx>
      <c:valAx>
        <c:axId val="11257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7113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2.2148972946898744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2.3100320242258578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2.4386648979646526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2.7294287896450538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2.551218662486098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2.6061556189787085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2.9210381744851333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3.3042569441652931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3.4543286301938867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3.5990406131500312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3.6968551942222398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3.7156141549758144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3.765191408395975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3.639238386193405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3.146145703528024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1.7981803808069032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1.2970481435328483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0.85219278851951608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859776"/>
        <c:axId val="112865664"/>
      </c:barChart>
      <c:catAx>
        <c:axId val="1128597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2865664"/>
        <c:crosses val="autoZero"/>
        <c:auto val="1"/>
        <c:lblAlgn val="ctr"/>
        <c:lblOffset val="100"/>
        <c:noMultiLvlLbl val="0"/>
      </c:catAx>
      <c:valAx>
        <c:axId val="1128656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28597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2.3395103911243318</c:v>
                </c:pt>
                <c:pt idx="1">
                  <c:v>2.5137007409789498</c:v>
                </c:pt>
                <c:pt idx="2">
                  <c:v>2.5739974005440098</c:v>
                </c:pt>
                <c:pt idx="3">
                  <c:v>2.8178638903404751</c:v>
                </c:pt>
                <c:pt idx="4">
                  <c:v>2.7736463399927644</c:v>
                </c:pt>
                <c:pt idx="5">
                  <c:v>2.8245635191810377</c:v>
                </c:pt>
                <c:pt idx="6">
                  <c:v>3.1005882274122016</c:v>
                </c:pt>
                <c:pt idx="7">
                  <c:v>3.4194905602229637</c:v>
                </c:pt>
                <c:pt idx="8">
                  <c:v>3.5240047701357344</c:v>
                </c:pt>
                <c:pt idx="9">
                  <c:v>3.7785906660770996</c:v>
                </c:pt>
                <c:pt idx="10">
                  <c:v>3.7678712599321997</c:v>
                </c:pt>
                <c:pt idx="11">
                  <c:v>3.716954080743927</c:v>
                </c:pt>
                <c:pt idx="12">
                  <c:v>3.6218193512079431</c:v>
                </c:pt>
                <c:pt idx="13">
                  <c:v>3.4596883332663371</c:v>
                </c:pt>
                <c:pt idx="14">
                  <c:v>2.762926933847865</c:v>
                </c:pt>
                <c:pt idx="15">
                  <c:v>1.4765981964599162</c:v>
                </c:pt>
                <c:pt idx="16">
                  <c:v>0.95804692420039927</c:v>
                </c:pt>
                <c:pt idx="17">
                  <c:v>0.53061060417252892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886144"/>
        <c:axId val="112887680"/>
      </c:barChart>
      <c:catAx>
        <c:axId val="1128861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2887680"/>
        <c:crosses val="autoZero"/>
        <c:auto val="1"/>
        <c:lblAlgn val="ctr"/>
        <c:lblOffset val="100"/>
        <c:noMultiLvlLbl val="0"/>
      </c:catAx>
      <c:valAx>
        <c:axId val="112887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8861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0.25241508258024303</c:v>
                </c:pt>
                <c:pt idx="1">
                  <c:v>0.22121097206421439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1.7980679339358054</c:v>
                </c:pt>
                <c:pt idx="1">
                  <c:v>0.48666413854127161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6.6406980367715791</c:v>
                </c:pt>
                <c:pt idx="1">
                  <c:v>3.3213247377069903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22.885634153942039</c:v>
                </c:pt>
                <c:pt idx="1">
                  <c:v>20.383010997345469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47.01153007167342</c:v>
                </c:pt>
                <c:pt idx="1">
                  <c:v>55.754645430413355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6.6687441570582733</c:v>
                </c:pt>
                <c:pt idx="1">
                  <c:v>6.6458096321577553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14.742910564038642</c:v>
                </c:pt>
                <c:pt idx="1">
                  <c:v>13.187334091770953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965120"/>
        <c:axId val="112966656"/>
      </c:barChart>
      <c:catAx>
        <c:axId val="112965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66656"/>
        <c:crosses val="autoZero"/>
        <c:auto val="1"/>
        <c:lblAlgn val="ctr"/>
        <c:lblOffset val="100"/>
        <c:noMultiLvlLbl val="0"/>
      </c:catAx>
      <c:valAx>
        <c:axId val="112966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651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30.551573698971641</c:v>
                </c:pt>
                <c:pt idx="1">
                  <c:v>26.532676020730626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23.81738859457775</c:v>
                </c:pt>
                <c:pt idx="1">
                  <c:v>28.953356086461891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45.241508258024304</c:v>
                </c:pt>
                <c:pt idx="1">
                  <c:v>44.21691315889268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0.38952944842630105</c:v>
                </c:pt>
                <c:pt idx="1">
                  <c:v>0.29705473391480219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080192"/>
        <c:axId val="113081728"/>
      </c:barChart>
      <c:catAx>
        <c:axId val="11308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081728"/>
        <c:crosses val="autoZero"/>
        <c:auto val="1"/>
        <c:lblAlgn val="ctr"/>
        <c:lblOffset val="100"/>
        <c:noMultiLvlLbl val="0"/>
      </c:catAx>
      <c:valAx>
        <c:axId val="113081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0801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3848</c:v>
                </c:pt>
                <c:pt idx="1">
                  <c:v>3260</c:v>
                </c:pt>
                <c:pt idx="2">
                  <c:v>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2924</c:v>
                </c:pt>
                <c:pt idx="1">
                  <c:v>2576</c:v>
                </c:pt>
                <c:pt idx="2">
                  <c:v>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713664"/>
        <c:axId val="107715200"/>
      </c:barChart>
      <c:catAx>
        <c:axId val="10771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715200"/>
        <c:crosses val="autoZero"/>
        <c:auto val="1"/>
        <c:lblAlgn val="ctr"/>
        <c:lblOffset val="100"/>
        <c:noMultiLvlLbl val="0"/>
      </c:catAx>
      <c:valAx>
        <c:axId val="10771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713664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10</c:v>
                </c:pt>
                <c:pt idx="2">
                  <c:v>21</c:v>
                </c:pt>
                <c:pt idx="3">
                  <c:v>47</c:v>
                </c:pt>
                <c:pt idx="4">
                  <c:v>64</c:v>
                </c:pt>
                <c:pt idx="5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15</c:v>
                </c:pt>
                <c:pt idx="3">
                  <c:v>18</c:v>
                </c:pt>
                <c:pt idx="4">
                  <c:v>22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3109248"/>
        <c:axId val="113115136"/>
      </c:barChart>
      <c:catAx>
        <c:axId val="113109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15136"/>
        <c:crosses val="autoZero"/>
        <c:auto val="1"/>
        <c:lblAlgn val="ctr"/>
        <c:lblOffset val="100"/>
        <c:noMultiLvlLbl val="0"/>
      </c:catAx>
      <c:valAx>
        <c:axId val="113115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09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1.35</c:v>
                </c:pt>
                <c:pt idx="1">
                  <c:v>0.3</c:v>
                </c:pt>
                <c:pt idx="3">
                  <c:v>0.66</c:v>
                </c:pt>
                <c:pt idx="4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3160192"/>
        <c:axId val="113161728"/>
      </c:barChart>
      <c:catAx>
        <c:axId val="11316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61728"/>
        <c:crosses val="autoZero"/>
        <c:auto val="1"/>
        <c:lblAlgn val="ctr"/>
        <c:lblOffset val="100"/>
        <c:noMultiLvlLbl val="0"/>
      </c:catAx>
      <c:valAx>
        <c:axId val="1131617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601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63.806313208703649</c:v>
                </c:pt>
                <c:pt idx="2">
                  <c:v>14.82020672586985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36.193686791296351</c:v>
                </c:pt>
                <c:pt idx="2">
                  <c:v>85.179793274130148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201152"/>
        <c:axId val="113202688"/>
      </c:barChart>
      <c:catAx>
        <c:axId val="113201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202688"/>
        <c:crosses val="autoZero"/>
        <c:auto val="1"/>
        <c:lblAlgn val="ctr"/>
        <c:lblOffset val="100"/>
        <c:noMultiLvlLbl val="0"/>
      </c:catAx>
      <c:valAx>
        <c:axId val="1132026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201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307</c:v>
                </c:pt>
                <c:pt idx="1">
                  <c:v>310</c:v>
                </c:pt>
                <c:pt idx="2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341</c:v>
                </c:pt>
                <c:pt idx="1">
                  <c:v>312</c:v>
                </c:pt>
                <c:pt idx="2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267072"/>
        <c:axId val="113268608"/>
      </c:barChart>
      <c:catAx>
        <c:axId val="11326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68608"/>
        <c:crosses val="autoZero"/>
        <c:auto val="1"/>
        <c:lblAlgn val="ctr"/>
        <c:lblOffset val="100"/>
        <c:noMultiLvlLbl val="0"/>
      </c:catAx>
      <c:valAx>
        <c:axId val="113268608"/>
        <c:scaling>
          <c:orientation val="minMax"/>
          <c:max val="9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26707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573</c:v>
                </c:pt>
                <c:pt idx="1">
                  <c:v>727</c:v>
                </c:pt>
                <c:pt idx="2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638</c:v>
                </c:pt>
                <c:pt idx="1">
                  <c:v>764</c:v>
                </c:pt>
                <c:pt idx="2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12512"/>
        <c:axId val="113314048"/>
      </c:barChart>
      <c:catAx>
        <c:axId val="1133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314048"/>
        <c:crosses val="autoZero"/>
        <c:auto val="1"/>
        <c:lblAlgn val="ctr"/>
        <c:lblOffset val="100"/>
        <c:noMultiLvlLbl val="0"/>
      </c:catAx>
      <c:valAx>
        <c:axId val="11331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3125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23.064348342993014</c:v>
                </c:pt>
                <c:pt idx="1">
                  <c:v>21.494897959183675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28.072521920047556</c:v>
                </c:pt>
                <c:pt idx="1">
                  <c:v>27.091836734693874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17.28340020805469</c:v>
                </c:pt>
                <c:pt idx="1">
                  <c:v>20.321428571428569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15.841878436617627</c:v>
                </c:pt>
                <c:pt idx="1">
                  <c:v>18.943877551020407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8.5153811859117265</c:v>
                </c:pt>
                <c:pt idx="1">
                  <c:v>7.158163265306122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7.2224699063753892</c:v>
                </c:pt>
                <c:pt idx="1">
                  <c:v>4.9897959183673475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3391104"/>
        <c:axId val="113392640"/>
      </c:barChart>
      <c:catAx>
        <c:axId val="113391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392640"/>
        <c:crosses val="autoZero"/>
        <c:auto val="1"/>
        <c:lblAlgn val="ctr"/>
        <c:lblOffset val="100"/>
        <c:noMultiLvlLbl val="0"/>
      </c:catAx>
      <c:valAx>
        <c:axId val="113392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3911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44.94</c:v>
                </c:pt>
                <c:pt idx="1">
                  <c:v>45.96</c:v>
                </c:pt>
                <c:pt idx="2">
                  <c:v>7.95</c:v>
                </c:pt>
                <c:pt idx="3">
                  <c:v>0.85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50.9</c:v>
                </c:pt>
                <c:pt idx="1">
                  <c:v>40.61</c:v>
                </c:pt>
                <c:pt idx="2">
                  <c:v>7.38</c:v>
                </c:pt>
                <c:pt idx="3">
                  <c:v>0.92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3438720"/>
        <c:axId val="113440256"/>
      </c:barChart>
      <c:catAx>
        <c:axId val="11343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40256"/>
        <c:crosses val="autoZero"/>
        <c:auto val="1"/>
        <c:lblAlgn val="ctr"/>
        <c:lblOffset val="100"/>
        <c:noMultiLvlLbl val="0"/>
      </c:catAx>
      <c:valAx>
        <c:axId val="113440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387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53862</c:v>
                </c:pt>
                <c:pt idx="1">
                  <c:v>59025</c:v>
                </c:pt>
                <c:pt idx="2">
                  <c:v>66714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27040"/>
        <c:axId val="113532928"/>
      </c:barChart>
      <c:catAx>
        <c:axId val="1135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32928"/>
        <c:crosses val="autoZero"/>
        <c:auto val="1"/>
        <c:lblAlgn val="ctr"/>
        <c:lblOffset val="100"/>
        <c:noMultiLvlLbl val="0"/>
      </c:catAx>
      <c:valAx>
        <c:axId val="113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2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11280</c:v>
                </c:pt>
                <c:pt idx="1">
                  <c:v>11331</c:v>
                </c:pt>
                <c:pt idx="2">
                  <c:v>11604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13229</c:v>
                </c:pt>
                <c:pt idx="1">
                  <c:v>13235</c:v>
                </c:pt>
                <c:pt idx="2">
                  <c:v>13269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80288"/>
        <c:axId val="113594368"/>
      </c:barChart>
      <c:catAx>
        <c:axId val="1135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94368"/>
        <c:crosses val="autoZero"/>
        <c:auto val="1"/>
        <c:lblAlgn val="ctr"/>
        <c:lblOffset val="100"/>
        <c:noMultiLvlLbl val="0"/>
      </c:catAx>
      <c:valAx>
        <c:axId val="11359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802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32.799999999999997</c:v>
                </c:pt>
                <c:pt idx="1">
                  <c:v>22.7</c:v>
                </c:pt>
                <c:pt idx="2">
                  <c:v>1.3</c:v>
                </c:pt>
                <c:pt idx="3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19.3</c:v>
                </c:pt>
                <c:pt idx="1">
                  <c:v>54.9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87.387074357192489</c:v>
                </c:pt>
                <c:pt idx="1">
                  <c:v>97.303754266211612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12.612925642807504</c:v>
                </c:pt>
                <c:pt idx="1">
                  <c:v>2.696245733788396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3842432"/>
        <c:axId val="113860608"/>
      </c:barChart>
      <c:catAx>
        <c:axId val="113842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860608"/>
        <c:crosses val="autoZero"/>
        <c:auto val="1"/>
        <c:lblAlgn val="ctr"/>
        <c:lblOffset val="100"/>
        <c:noMultiLvlLbl val="0"/>
      </c:catAx>
      <c:valAx>
        <c:axId val="113860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8424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6.4</c:v>
                </c:pt>
                <c:pt idx="1">
                  <c:v>6.5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885952"/>
        <c:axId val="113887488"/>
      </c:barChart>
      <c:catAx>
        <c:axId val="11388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87488"/>
        <c:crosses val="autoZero"/>
        <c:auto val="1"/>
        <c:lblAlgn val="ctr"/>
        <c:lblOffset val="100"/>
        <c:noMultiLvlLbl val="0"/>
      </c:catAx>
      <c:valAx>
        <c:axId val="11388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8595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8.9</c:v>
                </c:pt>
                <c:pt idx="1">
                  <c:v>11.5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10752"/>
        <c:axId val="114016640"/>
      </c:barChart>
      <c:catAx>
        <c:axId val="11401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16640"/>
        <c:crosses val="autoZero"/>
        <c:auto val="1"/>
        <c:lblAlgn val="ctr"/>
        <c:lblOffset val="100"/>
        <c:noMultiLvlLbl val="0"/>
      </c:catAx>
      <c:valAx>
        <c:axId val="11401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1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11.73</c:v>
                </c:pt>
                <c:pt idx="1">
                  <c:v>9.6199999999999992</c:v>
                </c:pt>
                <c:pt idx="2">
                  <c:v>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059904"/>
        <c:axId val="114073984"/>
      </c:barChart>
      <c:catAx>
        <c:axId val="11405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73984"/>
        <c:crosses val="autoZero"/>
        <c:auto val="1"/>
        <c:lblAlgn val="ctr"/>
        <c:lblOffset val="100"/>
        <c:noMultiLvlLbl val="0"/>
      </c:catAx>
      <c:valAx>
        <c:axId val="11407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40599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7763</c:v>
                </c:pt>
                <c:pt idx="1">
                  <c:v>12521</c:v>
                </c:pt>
                <c:pt idx="2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1599</c:v>
                </c:pt>
                <c:pt idx="1">
                  <c:v>4945</c:v>
                </c:pt>
                <c:pt idx="2">
                  <c:v>10488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162304"/>
        <c:axId val="114766208"/>
      </c:barChart>
      <c:catAx>
        <c:axId val="11416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66208"/>
        <c:crosses val="autoZero"/>
        <c:auto val="1"/>
        <c:lblAlgn val="ctr"/>
        <c:lblOffset val="100"/>
        <c:noMultiLvlLbl val="0"/>
      </c:catAx>
      <c:valAx>
        <c:axId val="114766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162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27376</c:v>
                </c:pt>
                <c:pt idx="1">
                  <c:v>31279</c:v>
                </c:pt>
                <c:pt idx="2">
                  <c:v>55361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5913</c:v>
                </c:pt>
                <c:pt idx="1">
                  <c:v>11646</c:v>
                </c:pt>
                <c:pt idx="2">
                  <c:v>34950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818048"/>
        <c:axId val="114959104"/>
      </c:barChart>
      <c:catAx>
        <c:axId val="114818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59104"/>
        <c:crosses val="autoZero"/>
        <c:auto val="1"/>
        <c:lblAlgn val="ctr"/>
        <c:lblOffset val="100"/>
        <c:noMultiLvlLbl val="0"/>
      </c:catAx>
      <c:valAx>
        <c:axId val="1149591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818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3.5</c:v>
                </c:pt>
                <c:pt idx="1">
                  <c:v>2.5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3.7</c:v>
                </c:pt>
                <c:pt idx="1">
                  <c:v>2.4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5006848"/>
        <c:axId val="115020928"/>
      </c:barChart>
      <c:catAx>
        <c:axId val="11500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20928"/>
        <c:crosses val="autoZero"/>
        <c:auto val="1"/>
        <c:lblAlgn val="ctr"/>
        <c:lblOffset val="100"/>
        <c:noMultiLvlLbl val="0"/>
      </c:catAx>
      <c:valAx>
        <c:axId val="115020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5006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28.7</c:v>
                </c:pt>
                <c:pt idx="1">
                  <c:v>29.1</c:v>
                </c:pt>
                <c:pt idx="2">
                  <c:v>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33.299999999999997</c:v>
                </c:pt>
                <c:pt idx="1">
                  <c:v>33.799999999999997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5056640"/>
        <c:axId val="115058176"/>
      </c:barChart>
      <c:catAx>
        <c:axId val="11505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058176"/>
        <c:crosses val="autoZero"/>
        <c:auto val="1"/>
        <c:lblAlgn val="ctr"/>
        <c:lblOffset val="100"/>
        <c:noMultiLvlLbl val="0"/>
      </c:catAx>
      <c:valAx>
        <c:axId val="115058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0566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17913.89</c:v>
                </c:pt>
                <c:pt idx="1">
                  <c:v>29725.03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331072"/>
        <c:axId val="115332608"/>
      </c:barChart>
      <c:catAx>
        <c:axId val="115331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32608"/>
        <c:crosses val="autoZero"/>
        <c:auto val="1"/>
        <c:lblAlgn val="ctr"/>
        <c:lblOffset val="100"/>
        <c:noMultiLvlLbl val="0"/>
      </c:catAx>
      <c:valAx>
        <c:axId val="11533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3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81</c:v>
                </c:pt>
                <c:pt idx="1">
                  <c:v>100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69</c:v>
                </c:pt>
                <c:pt idx="1">
                  <c:v>75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585792"/>
        <c:axId val="115587328"/>
      </c:barChart>
      <c:catAx>
        <c:axId val="11558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587328"/>
        <c:crosses val="autoZero"/>
        <c:auto val="1"/>
        <c:lblAlgn val="ctr"/>
        <c:lblOffset val="100"/>
        <c:noMultiLvlLbl val="0"/>
      </c:catAx>
      <c:valAx>
        <c:axId val="11558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5857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</c:v>
                </c:pt>
                <c:pt idx="1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58.5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22.5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7771008"/>
        <c:axId val="107772544"/>
      </c:barChart>
      <c:catAx>
        <c:axId val="107771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772544"/>
        <c:crosses val="autoZero"/>
        <c:auto val="1"/>
        <c:lblAlgn val="ctr"/>
        <c:lblOffset val="100"/>
        <c:noMultiLvlLbl val="0"/>
      </c:catAx>
      <c:valAx>
        <c:axId val="107772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71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581</c:v>
                </c:pt>
                <c:pt idx="1">
                  <c:v>747</c:v>
                </c:pt>
                <c:pt idx="2">
                  <c:v>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844</c:v>
                </c:pt>
                <c:pt idx="1">
                  <c:v>1000</c:v>
                </c:pt>
                <c:pt idx="2">
                  <c:v>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99360"/>
        <c:axId val="118400896"/>
      </c:barChart>
      <c:catAx>
        <c:axId val="11839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00896"/>
        <c:crosses val="autoZero"/>
        <c:auto val="1"/>
        <c:lblAlgn val="ctr"/>
        <c:lblOffset val="100"/>
        <c:noMultiLvlLbl val="0"/>
      </c:catAx>
      <c:valAx>
        <c:axId val="11840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99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242</c:v>
                </c:pt>
                <c:pt idx="1">
                  <c:v>352</c:v>
                </c:pt>
                <c:pt idx="2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92</c:v>
                </c:pt>
                <c:pt idx="1">
                  <c:v>125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575872"/>
        <c:axId val="118577408"/>
      </c:barChart>
      <c:catAx>
        <c:axId val="11857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77408"/>
        <c:crosses val="autoZero"/>
        <c:auto val="1"/>
        <c:lblAlgn val="ctr"/>
        <c:lblOffset val="100"/>
        <c:noMultiLvlLbl val="0"/>
      </c:catAx>
      <c:valAx>
        <c:axId val="11857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75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3848</c:v>
                </c:pt>
                <c:pt idx="1">
                  <c:v>3260</c:v>
                </c:pt>
                <c:pt idx="2">
                  <c:v>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2924</c:v>
                </c:pt>
                <c:pt idx="1">
                  <c:v>2576</c:v>
                </c:pt>
                <c:pt idx="2">
                  <c:v>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609024"/>
        <c:axId val="118610560"/>
      </c:barChart>
      <c:catAx>
        <c:axId val="11860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610560"/>
        <c:crosses val="autoZero"/>
        <c:auto val="1"/>
        <c:lblAlgn val="ctr"/>
        <c:lblOffset val="100"/>
        <c:noMultiLvlLbl val="0"/>
      </c:catAx>
      <c:valAx>
        <c:axId val="11861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6090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19.3</c:v>
                </c:pt>
                <c:pt idx="1">
                  <c:v>54.9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</c:v>
                </c:pt>
                <c:pt idx="1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58.5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22.5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8720000"/>
        <c:axId val="118721536"/>
      </c:barChart>
      <c:catAx>
        <c:axId val="118720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721536"/>
        <c:crosses val="autoZero"/>
        <c:auto val="1"/>
        <c:lblAlgn val="ctr"/>
        <c:lblOffset val="100"/>
        <c:noMultiLvlLbl val="0"/>
      </c:catAx>
      <c:valAx>
        <c:axId val="118721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7200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7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8777728"/>
        <c:axId val="118779264"/>
      </c:barChart>
      <c:catAx>
        <c:axId val="11877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779264"/>
        <c:crosses val="autoZero"/>
        <c:auto val="1"/>
        <c:lblAlgn val="ctr"/>
        <c:lblOffset val="100"/>
        <c:noMultiLvlLbl val="0"/>
      </c:catAx>
      <c:valAx>
        <c:axId val="11877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77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407</c:v>
                </c:pt>
                <c:pt idx="1">
                  <c:v>1147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310</c:v>
                </c:pt>
                <c:pt idx="1">
                  <c:v>1032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11648"/>
        <c:axId val="118907648"/>
      </c:barChart>
      <c:catAx>
        <c:axId val="11881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907648"/>
        <c:crosses val="autoZero"/>
        <c:auto val="1"/>
        <c:lblAlgn val="ctr"/>
        <c:lblOffset val="100"/>
        <c:noMultiLvlLbl val="0"/>
      </c:catAx>
      <c:valAx>
        <c:axId val="11890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11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105</c:v>
                </c:pt>
                <c:pt idx="1">
                  <c:v>301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92</c:v>
                </c:pt>
                <c:pt idx="1">
                  <c:v>265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930816"/>
        <c:axId val="118948992"/>
      </c:barChart>
      <c:catAx>
        <c:axId val="118930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948992"/>
        <c:crosses val="autoZero"/>
        <c:auto val="1"/>
        <c:lblAlgn val="ctr"/>
        <c:lblOffset val="100"/>
        <c:noMultiLvlLbl val="0"/>
      </c:catAx>
      <c:valAx>
        <c:axId val="11894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30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2953</c:v>
                </c:pt>
                <c:pt idx="1">
                  <c:v>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975872"/>
        <c:axId val="118994048"/>
      </c:barChart>
      <c:catAx>
        <c:axId val="11897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994048"/>
        <c:crosses val="autoZero"/>
        <c:auto val="1"/>
        <c:lblAlgn val="ctr"/>
        <c:lblOffset val="100"/>
        <c:noMultiLvlLbl val="0"/>
      </c:catAx>
      <c:valAx>
        <c:axId val="11899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7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2438</c:v>
                </c:pt>
                <c:pt idx="1">
                  <c:v>1873</c:v>
                </c:pt>
                <c:pt idx="2">
                  <c:v>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059968"/>
        <c:axId val="119061504"/>
      </c:barChart>
      <c:catAx>
        <c:axId val="11905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61504"/>
        <c:crosses val="autoZero"/>
        <c:auto val="1"/>
        <c:lblAlgn val="ctr"/>
        <c:lblOffset val="100"/>
        <c:noMultiLvlLbl val="0"/>
      </c:catAx>
      <c:valAx>
        <c:axId val="1190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59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22.5</c:v>
                </c:pt>
                <c:pt idx="1">
                  <c:v>16.100000000000001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27.6</c:v>
                </c:pt>
                <c:pt idx="1">
                  <c:v>34.299999999999997</c:v>
                </c:pt>
                <c:pt idx="2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49.9</c:v>
                </c:pt>
                <c:pt idx="1">
                  <c:v>49.6</c:v>
                </c:pt>
                <c:pt idx="2">
                  <c:v>55.3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7800832"/>
        <c:axId val="109510656"/>
      </c:barChart>
      <c:catAx>
        <c:axId val="1078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510656"/>
        <c:crosses val="autoZero"/>
        <c:auto val="1"/>
        <c:lblAlgn val="ctr"/>
        <c:lblOffset val="100"/>
        <c:noMultiLvlLbl val="0"/>
      </c:catAx>
      <c:valAx>
        <c:axId val="109510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78008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52</c:v>
                </c:pt>
                <c:pt idx="1">
                  <c:v>86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089024"/>
        <c:axId val="119090560"/>
      </c:barChart>
      <c:catAx>
        <c:axId val="119089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90560"/>
        <c:crosses val="autoZero"/>
        <c:auto val="1"/>
        <c:lblAlgn val="ctr"/>
        <c:lblOffset val="100"/>
        <c:noMultiLvlLbl val="0"/>
      </c:catAx>
      <c:valAx>
        <c:axId val="119090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8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48</c:v>
                </c:pt>
                <c:pt idx="1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162368"/>
        <c:axId val="119163904"/>
      </c:barChart>
      <c:catAx>
        <c:axId val="119162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63904"/>
        <c:crosses val="autoZero"/>
        <c:auto val="1"/>
        <c:lblAlgn val="ctr"/>
        <c:lblOffset val="100"/>
        <c:noMultiLvlLbl val="0"/>
      </c:catAx>
      <c:valAx>
        <c:axId val="119163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62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16704</c:v>
                </c:pt>
                <c:pt idx="1">
                  <c:v>15614</c:v>
                </c:pt>
                <c:pt idx="2">
                  <c:v>14999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197056"/>
        <c:axId val="119223424"/>
      </c:barChart>
      <c:catAx>
        <c:axId val="11919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23424"/>
        <c:crosses val="autoZero"/>
        <c:auto val="1"/>
        <c:lblAlgn val="ctr"/>
        <c:lblOffset val="100"/>
        <c:noMultiLvlLbl val="0"/>
      </c:catAx>
      <c:valAx>
        <c:axId val="11922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9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17.685680213316182</c:v>
                </c:pt>
                <c:pt idx="1">
                  <c:v>62.393643392156072</c:v>
                </c:pt>
                <c:pt idx="2">
                  <c:v>19.920676394527742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46</c:v>
                </c:pt>
                <c:pt idx="1">
                  <c:v>41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354496"/>
        <c:axId val="119356032"/>
      </c:barChart>
      <c:catAx>
        <c:axId val="11935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56032"/>
        <c:crosses val="autoZero"/>
        <c:auto val="1"/>
        <c:lblAlgn val="ctr"/>
        <c:lblOffset val="100"/>
        <c:noMultiLvlLbl val="0"/>
      </c:catAx>
      <c:valAx>
        <c:axId val="11935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354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473664"/>
        <c:axId val="119475200"/>
      </c:barChart>
      <c:catAx>
        <c:axId val="11947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75200"/>
        <c:crosses val="autoZero"/>
        <c:auto val="1"/>
        <c:lblAlgn val="ctr"/>
        <c:lblOffset val="100"/>
        <c:noMultiLvlLbl val="0"/>
      </c:catAx>
      <c:valAx>
        <c:axId val="11947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47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101</c:v>
                </c:pt>
                <c:pt idx="1">
                  <c:v>107.7</c:v>
                </c:pt>
                <c:pt idx="2">
                  <c:v>128.19999999999999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106</c:v>
                </c:pt>
                <c:pt idx="1">
                  <c:v>113.3</c:v>
                </c:pt>
                <c:pt idx="2">
                  <c:v>110.1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523200"/>
        <c:axId val="119524736"/>
      </c:barChart>
      <c:catAx>
        <c:axId val="1195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24736"/>
        <c:crosses val="autoZero"/>
        <c:auto val="1"/>
        <c:lblAlgn val="ctr"/>
        <c:lblOffset val="100"/>
        <c:noMultiLvlLbl val="0"/>
      </c:catAx>
      <c:valAx>
        <c:axId val="119524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232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3045</c:v>
                </c:pt>
                <c:pt idx="1">
                  <c:v>2688</c:v>
                </c:pt>
                <c:pt idx="2">
                  <c:v>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730560"/>
        <c:axId val="119732096"/>
      </c:barChart>
      <c:catAx>
        <c:axId val="1197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32096"/>
        <c:crosses val="autoZero"/>
        <c:auto val="1"/>
        <c:lblAlgn val="ctr"/>
        <c:lblOffset val="100"/>
        <c:noMultiLvlLbl val="0"/>
      </c:catAx>
      <c:valAx>
        <c:axId val="1197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3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45</c:v>
                </c:pt>
                <c:pt idx="1">
                  <c:v>50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72</c:v>
                </c:pt>
                <c:pt idx="1">
                  <c:v>83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771520"/>
        <c:axId val="119773056"/>
      </c:barChart>
      <c:catAx>
        <c:axId val="11977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73056"/>
        <c:crosses val="autoZero"/>
        <c:auto val="1"/>
        <c:lblAlgn val="ctr"/>
        <c:lblOffset val="100"/>
        <c:noMultiLvlLbl val="0"/>
      </c:catAx>
      <c:valAx>
        <c:axId val="11977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71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191</c:v>
                </c:pt>
                <c:pt idx="1">
                  <c:v>224</c:v>
                </c:pt>
                <c:pt idx="2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263</c:v>
                </c:pt>
                <c:pt idx="1">
                  <c:v>304</c:v>
                </c:pt>
                <c:pt idx="2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48032"/>
        <c:axId val="119949568"/>
      </c:barChart>
      <c:catAx>
        <c:axId val="1199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49568"/>
        <c:crosses val="autoZero"/>
        <c:auto val="1"/>
        <c:lblAlgn val="ctr"/>
        <c:lblOffset val="100"/>
        <c:noMultiLvlLbl val="0"/>
      </c:catAx>
      <c:valAx>
        <c:axId val="11994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48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7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9529728"/>
        <c:axId val="109539712"/>
      </c:barChart>
      <c:catAx>
        <c:axId val="10952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539712"/>
        <c:crosses val="autoZero"/>
        <c:auto val="1"/>
        <c:lblAlgn val="ctr"/>
        <c:lblOffset val="100"/>
        <c:noMultiLvlLbl val="0"/>
      </c:catAx>
      <c:valAx>
        <c:axId val="1095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529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2.2148972946898744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2.3100320242258578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2.4386648979646526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2.7294287896450538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2.551218662486098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2.6061556189787085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2.9210381744851333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3.3042569441652931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3.4543286301938867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3.5990406131500312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3.6968551942222398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3.7156141549758144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3.765191408395975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3.639238386193405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3.146145703528024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1.7981803808069032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1.2970481435328483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0.85219278851951608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085120"/>
        <c:axId val="120099200"/>
      </c:barChart>
      <c:catAx>
        <c:axId val="1200851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0099200"/>
        <c:crosses val="autoZero"/>
        <c:auto val="1"/>
        <c:lblAlgn val="ctr"/>
        <c:lblOffset val="100"/>
        <c:noMultiLvlLbl val="0"/>
      </c:catAx>
      <c:valAx>
        <c:axId val="1200992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00851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2.3395103911243318</c:v>
                </c:pt>
                <c:pt idx="1">
                  <c:v>2.5137007409789498</c:v>
                </c:pt>
                <c:pt idx="2">
                  <c:v>2.5739974005440098</c:v>
                </c:pt>
                <c:pt idx="3">
                  <c:v>2.8178638903404751</c:v>
                </c:pt>
                <c:pt idx="4">
                  <c:v>2.7736463399927644</c:v>
                </c:pt>
                <c:pt idx="5">
                  <c:v>2.8245635191810377</c:v>
                </c:pt>
                <c:pt idx="6">
                  <c:v>3.1005882274122016</c:v>
                </c:pt>
                <c:pt idx="7">
                  <c:v>3.4194905602229637</c:v>
                </c:pt>
                <c:pt idx="8">
                  <c:v>3.5240047701357344</c:v>
                </c:pt>
                <c:pt idx="9">
                  <c:v>3.7785906660770996</c:v>
                </c:pt>
                <c:pt idx="10">
                  <c:v>3.7678712599321997</c:v>
                </c:pt>
                <c:pt idx="11">
                  <c:v>3.716954080743927</c:v>
                </c:pt>
                <c:pt idx="12">
                  <c:v>3.6218193512079431</c:v>
                </c:pt>
                <c:pt idx="13">
                  <c:v>3.4596883332663371</c:v>
                </c:pt>
                <c:pt idx="14">
                  <c:v>2.762926933847865</c:v>
                </c:pt>
                <c:pt idx="15">
                  <c:v>1.4765981964599162</c:v>
                </c:pt>
                <c:pt idx="16">
                  <c:v>0.95804692420039927</c:v>
                </c:pt>
                <c:pt idx="17">
                  <c:v>0.53061060417252892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106368"/>
        <c:axId val="120120448"/>
      </c:barChart>
      <c:catAx>
        <c:axId val="1201063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0120448"/>
        <c:crosses val="autoZero"/>
        <c:auto val="1"/>
        <c:lblAlgn val="ctr"/>
        <c:lblOffset val="100"/>
        <c:noMultiLvlLbl val="0"/>
      </c:catAx>
      <c:valAx>
        <c:axId val="1201204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063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0.25241508258024303</c:v>
                </c:pt>
                <c:pt idx="1">
                  <c:v>0.22121097206421439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1.7980679339358054</c:v>
                </c:pt>
                <c:pt idx="1">
                  <c:v>0.48666413854127161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6.6406980367715791</c:v>
                </c:pt>
                <c:pt idx="1">
                  <c:v>3.3213247377069903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22.885634153942039</c:v>
                </c:pt>
                <c:pt idx="1">
                  <c:v>20.383010997345469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47.01153007167342</c:v>
                </c:pt>
                <c:pt idx="1">
                  <c:v>55.754645430413355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6.6687441570582733</c:v>
                </c:pt>
                <c:pt idx="1">
                  <c:v>6.6458096321577553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14.742910564038642</c:v>
                </c:pt>
                <c:pt idx="1">
                  <c:v>13.187334091770953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231424"/>
        <c:axId val="120232960"/>
      </c:barChart>
      <c:catAx>
        <c:axId val="12023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232960"/>
        <c:crosses val="autoZero"/>
        <c:auto val="1"/>
        <c:lblAlgn val="ctr"/>
        <c:lblOffset val="100"/>
        <c:noMultiLvlLbl val="0"/>
      </c:catAx>
      <c:valAx>
        <c:axId val="12023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2314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30.551573698971641</c:v>
                </c:pt>
                <c:pt idx="1">
                  <c:v>26.532676020730626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23.81738859457775</c:v>
                </c:pt>
                <c:pt idx="1">
                  <c:v>28.953356086461891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45.241508258024304</c:v>
                </c:pt>
                <c:pt idx="1">
                  <c:v>44.21691315889268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0.38952944842630105</c:v>
                </c:pt>
                <c:pt idx="1">
                  <c:v>0.29705473391480219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321920"/>
        <c:axId val="120323456"/>
      </c:barChart>
      <c:catAx>
        <c:axId val="12032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323456"/>
        <c:crosses val="autoZero"/>
        <c:auto val="1"/>
        <c:lblAlgn val="ctr"/>
        <c:lblOffset val="100"/>
        <c:noMultiLvlLbl val="0"/>
      </c:catAx>
      <c:valAx>
        <c:axId val="120323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321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10</c:v>
                </c:pt>
                <c:pt idx="2">
                  <c:v>21</c:v>
                </c:pt>
                <c:pt idx="3">
                  <c:v>47</c:v>
                </c:pt>
                <c:pt idx="4">
                  <c:v>64</c:v>
                </c:pt>
                <c:pt idx="5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15</c:v>
                </c:pt>
                <c:pt idx="3">
                  <c:v>18</c:v>
                </c:pt>
                <c:pt idx="4">
                  <c:v>22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0371456"/>
        <c:axId val="120377344"/>
      </c:barChart>
      <c:catAx>
        <c:axId val="120371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77344"/>
        <c:crosses val="autoZero"/>
        <c:auto val="1"/>
        <c:lblAlgn val="ctr"/>
        <c:lblOffset val="100"/>
        <c:noMultiLvlLbl val="0"/>
      </c:catAx>
      <c:valAx>
        <c:axId val="120377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71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1.35</c:v>
                </c:pt>
                <c:pt idx="1">
                  <c:v>0.3</c:v>
                </c:pt>
                <c:pt idx="3">
                  <c:v>0.66</c:v>
                </c:pt>
                <c:pt idx="4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0414208"/>
        <c:axId val="120415744"/>
      </c:barChart>
      <c:catAx>
        <c:axId val="12041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15744"/>
        <c:crosses val="autoZero"/>
        <c:auto val="1"/>
        <c:lblAlgn val="ctr"/>
        <c:lblOffset val="100"/>
        <c:noMultiLvlLbl val="0"/>
      </c:catAx>
      <c:valAx>
        <c:axId val="120415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1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63.806313208703649</c:v>
                </c:pt>
                <c:pt idx="2">
                  <c:v>14.82020672586985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36.193686791296351</c:v>
                </c:pt>
                <c:pt idx="2">
                  <c:v>85.179793274130148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475648"/>
        <c:axId val="120477184"/>
      </c:barChart>
      <c:catAx>
        <c:axId val="12047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77184"/>
        <c:crosses val="autoZero"/>
        <c:auto val="1"/>
        <c:lblAlgn val="ctr"/>
        <c:lblOffset val="100"/>
        <c:noMultiLvlLbl val="0"/>
      </c:catAx>
      <c:valAx>
        <c:axId val="1204771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75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21.5</c:v>
                </c:pt>
                <c:pt idx="1">
                  <c:v>5.3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31904"/>
        <c:axId val="120750080"/>
      </c:barChart>
      <c:catAx>
        <c:axId val="1207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50080"/>
        <c:crosses val="autoZero"/>
        <c:auto val="1"/>
        <c:lblAlgn val="ctr"/>
        <c:lblOffset val="100"/>
        <c:noMultiLvlLbl val="0"/>
      </c:catAx>
      <c:valAx>
        <c:axId val="12075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3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307</c:v>
                </c:pt>
                <c:pt idx="1">
                  <c:v>310</c:v>
                </c:pt>
                <c:pt idx="2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341</c:v>
                </c:pt>
                <c:pt idx="1">
                  <c:v>312</c:v>
                </c:pt>
                <c:pt idx="2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944896"/>
        <c:axId val="120958976"/>
      </c:barChart>
      <c:catAx>
        <c:axId val="12094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58976"/>
        <c:crosses val="autoZero"/>
        <c:auto val="1"/>
        <c:lblAlgn val="ctr"/>
        <c:lblOffset val="100"/>
        <c:noMultiLvlLbl val="0"/>
      </c:catAx>
      <c:valAx>
        <c:axId val="12095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944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573</c:v>
                </c:pt>
                <c:pt idx="1">
                  <c:v>727</c:v>
                </c:pt>
                <c:pt idx="2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638</c:v>
                </c:pt>
                <c:pt idx="1">
                  <c:v>764</c:v>
                </c:pt>
                <c:pt idx="2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10816"/>
        <c:axId val="121037184"/>
      </c:barChart>
      <c:catAx>
        <c:axId val="1210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037184"/>
        <c:crosses val="autoZero"/>
        <c:auto val="1"/>
        <c:lblAlgn val="ctr"/>
        <c:lblOffset val="100"/>
        <c:noMultiLvlLbl val="0"/>
      </c:catAx>
      <c:valAx>
        <c:axId val="12103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010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407</c:v>
                </c:pt>
                <c:pt idx="1">
                  <c:v>1147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310</c:v>
                </c:pt>
                <c:pt idx="1">
                  <c:v>1032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55712"/>
        <c:axId val="109557248"/>
      </c:barChart>
      <c:catAx>
        <c:axId val="10955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557248"/>
        <c:crosses val="autoZero"/>
        <c:auto val="1"/>
        <c:lblAlgn val="ctr"/>
        <c:lblOffset val="100"/>
        <c:noMultiLvlLbl val="0"/>
      </c:catAx>
      <c:valAx>
        <c:axId val="10955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555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23.064348342993014</c:v>
                </c:pt>
                <c:pt idx="1">
                  <c:v>21.494897959183675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28.072521920047556</c:v>
                </c:pt>
                <c:pt idx="1">
                  <c:v>27.091836734693874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17.28340020805469</c:v>
                </c:pt>
                <c:pt idx="1">
                  <c:v>20.321428571428569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15.841878436617627</c:v>
                </c:pt>
                <c:pt idx="1">
                  <c:v>18.943877551020407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8.5153811859117265</c:v>
                </c:pt>
                <c:pt idx="1">
                  <c:v>7.158163265306122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7.2224699063753892</c:v>
                </c:pt>
                <c:pt idx="1">
                  <c:v>4.9897959183673475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1703424"/>
        <c:axId val="121848576"/>
      </c:barChart>
      <c:catAx>
        <c:axId val="121703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48576"/>
        <c:crosses val="autoZero"/>
        <c:auto val="1"/>
        <c:lblAlgn val="ctr"/>
        <c:lblOffset val="100"/>
        <c:noMultiLvlLbl val="0"/>
      </c:catAx>
      <c:valAx>
        <c:axId val="1218485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7034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44.94</c:v>
                </c:pt>
                <c:pt idx="1">
                  <c:v>45.96</c:v>
                </c:pt>
                <c:pt idx="2">
                  <c:v>7.95</c:v>
                </c:pt>
                <c:pt idx="3">
                  <c:v>0.85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50.9</c:v>
                </c:pt>
                <c:pt idx="1">
                  <c:v>40.61</c:v>
                </c:pt>
                <c:pt idx="2">
                  <c:v>7.38</c:v>
                </c:pt>
                <c:pt idx="3">
                  <c:v>0.92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1886208"/>
        <c:axId val="121887744"/>
      </c:barChart>
      <c:catAx>
        <c:axId val="121886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887744"/>
        <c:crosses val="autoZero"/>
        <c:auto val="1"/>
        <c:lblAlgn val="ctr"/>
        <c:lblOffset val="100"/>
        <c:noMultiLvlLbl val="0"/>
      </c:catAx>
      <c:valAx>
        <c:axId val="121887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8862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53862</c:v>
                </c:pt>
                <c:pt idx="1">
                  <c:v>59025</c:v>
                </c:pt>
                <c:pt idx="2">
                  <c:v>66714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10208"/>
        <c:axId val="124511744"/>
      </c:barChart>
      <c:catAx>
        <c:axId val="12451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11744"/>
        <c:crosses val="autoZero"/>
        <c:auto val="1"/>
        <c:lblAlgn val="ctr"/>
        <c:lblOffset val="100"/>
        <c:noMultiLvlLbl val="0"/>
      </c:catAx>
      <c:valAx>
        <c:axId val="12451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10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11280</c:v>
                </c:pt>
                <c:pt idx="1">
                  <c:v>11331</c:v>
                </c:pt>
                <c:pt idx="2">
                  <c:v>11604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13229</c:v>
                </c:pt>
                <c:pt idx="1">
                  <c:v>13235</c:v>
                </c:pt>
                <c:pt idx="2">
                  <c:v>13269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33088"/>
        <c:axId val="124634624"/>
      </c:barChart>
      <c:catAx>
        <c:axId val="12463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34624"/>
        <c:crosses val="autoZero"/>
        <c:auto val="1"/>
        <c:lblAlgn val="ctr"/>
        <c:lblOffset val="100"/>
        <c:noMultiLvlLbl val="0"/>
      </c:catAx>
      <c:valAx>
        <c:axId val="12463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33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32.799999999999997</c:v>
                </c:pt>
                <c:pt idx="1">
                  <c:v>22.7</c:v>
                </c:pt>
                <c:pt idx="2">
                  <c:v>1.3</c:v>
                </c:pt>
                <c:pt idx="3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87.387074357192489</c:v>
                </c:pt>
                <c:pt idx="1">
                  <c:v>97.303754266211612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12.612925642807504</c:v>
                </c:pt>
                <c:pt idx="1">
                  <c:v>2.696245733788396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775040"/>
        <c:axId val="124780928"/>
      </c:barChart>
      <c:catAx>
        <c:axId val="124775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80928"/>
        <c:crosses val="autoZero"/>
        <c:auto val="1"/>
        <c:lblAlgn val="ctr"/>
        <c:lblOffset val="100"/>
        <c:noMultiLvlLbl val="0"/>
      </c:catAx>
      <c:valAx>
        <c:axId val="1247809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7504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63</c:v>
                </c:pt>
                <c:pt idx="1">
                  <c:v>63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826752"/>
        <c:axId val="124828288"/>
      </c:barChart>
      <c:catAx>
        <c:axId val="12482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28288"/>
        <c:crosses val="autoZero"/>
        <c:auto val="1"/>
        <c:lblAlgn val="ctr"/>
        <c:lblOffset val="100"/>
        <c:noMultiLvlLbl val="0"/>
      </c:catAx>
      <c:valAx>
        <c:axId val="12482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2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6.4</c:v>
                </c:pt>
                <c:pt idx="1">
                  <c:v>6.5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14688"/>
        <c:axId val="124928768"/>
      </c:barChart>
      <c:catAx>
        <c:axId val="12491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28768"/>
        <c:crosses val="autoZero"/>
        <c:auto val="1"/>
        <c:lblAlgn val="ctr"/>
        <c:lblOffset val="100"/>
        <c:noMultiLvlLbl val="0"/>
      </c:catAx>
      <c:valAx>
        <c:axId val="12492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1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8.9</c:v>
                </c:pt>
                <c:pt idx="1">
                  <c:v>11.5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70112"/>
        <c:axId val="124971648"/>
      </c:barChart>
      <c:catAx>
        <c:axId val="12497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71648"/>
        <c:crosses val="autoZero"/>
        <c:auto val="1"/>
        <c:lblAlgn val="ctr"/>
        <c:lblOffset val="100"/>
        <c:noMultiLvlLbl val="0"/>
      </c:catAx>
      <c:valAx>
        <c:axId val="12497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70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11.73</c:v>
                </c:pt>
                <c:pt idx="1">
                  <c:v>9.6199999999999992</c:v>
                </c:pt>
                <c:pt idx="2">
                  <c:v>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5015168"/>
        <c:axId val="125016704"/>
      </c:barChart>
      <c:catAx>
        <c:axId val="12501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16704"/>
        <c:crosses val="autoZero"/>
        <c:auto val="1"/>
        <c:lblAlgn val="ctr"/>
        <c:lblOffset val="100"/>
        <c:noMultiLvlLbl val="0"/>
      </c:catAx>
      <c:valAx>
        <c:axId val="12501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015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105</c:v>
                </c:pt>
                <c:pt idx="1">
                  <c:v>301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92</c:v>
                </c:pt>
                <c:pt idx="1">
                  <c:v>265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662592"/>
        <c:axId val="109664128"/>
      </c:barChart>
      <c:catAx>
        <c:axId val="10966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664128"/>
        <c:crosses val="autoZero"/>
        <c:auto val="1"/>
        <c:lblAlgn val="ctr"/>
        <c:lblOffset val="100"/>
        <c:noMultiLvlLbl val="0"/>
      </c:catAx>
      <c:valAx>
        <c:axId val="10966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662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037952"/>
        <c:axId val="127366272"/>
      </c:barChart>
      <c:catAx>
        <c:axId val="12503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366272"/>
        <c:crosses val="autoZero"/>
        <c:auto val="1"/>
        <c:lblAlgn val="ctr"/>
        <c:lblOffset val="100"/>
        <c:noMultiLvlLbl val="0"/>
      </c:catAx>
      <c:valAx>
        <c:axId val="12736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37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22.5</c:v>
                </c:pt>
                <c:pt idx="1">
                  <c:v>16.100000000000001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27.6</c:v>
                </c:pt>
                <c:pt idx="1">
                  <c:v>34.299999999999997</c:v>
                </c:pt>
                <c:pt idx="2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49.9</c:v>
                </c:pt>
                <c:pt idx="1">
                  <c:v>49.6</c:v>
                </c:pt>
                <c:pt idx="2">
                  <c:v>55.3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7472000"/>
        <c:axId val="127473536"/>
      </c:barChart>
      <c:catAx>
        <c:axId val="1274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73536"/>
        <c:crosses val="autoZero"/>
        <c:auto val="1"/>
        <c:lblAlgn val="ctr"/>
        <c:lblOffset val="100"/>
        <c:noMultiLvlLbl val="0"/>
      </c:catAx>
      <c:valAx>
        <c:axId val="127473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74720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7763</c:v>
                </c:pt>
                <c:pt idx="1">
                  <c:v>12521</c:v>
                </c:pt>
                <c:pt idx="2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1599</c:v>
                </c:pt>
                <c:pt idx="1">
                  <c:v>4945</c:v>
                </c:pt>
                <c:pt idx="2">
                  <c:v>10488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513344"/>
        <c:axId val="127514880"/>
      </c:barChart>
      <c:catAx>
        <c:axId val="1275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14880"/>
        <c:crosses val="autoZero"/>
        <c:auto val="1"/>
        <c:lblAlgn val="ctr"/>
        <c:lblOffset val="100"/>
        <c:noMultiLvlLbl val="0"/>
      </c:catAx>
      <c:valAx>
        <c:axId val="127514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513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27376</c:v>
                </c:pt>
                <c:pt idx="1">
                  <c:v>31279</c:v>
                </c:pt>
                <c:pt idx="2">
                  <c:v>55361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5913</c:v>
                </c:pt>
                <c:pt idx="1">
                  <c:v>11646</c:v>
                </c:pt>
                <c:pt idx="2">
                  <c:v>34950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644800"/>
        <c:axId val="127646336"/>
      </c:barChart>
      <c:catAx>
        <c:axId val="12764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46336"/>
        <c:crosses val="autoZero"/>
        <c:auto val="1"/>
        <c:lblAlgn val="ctr"/>
        <c:lblOffset val="100"/>
        <c:noMultiLvlLbl val="0"/>
      </c:catAx>
      <c:valAx>
        <c:axId val="1276463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644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3.5</c:v>
                </c:pt>
                <c:pt idx="1">
                  <c:v>2.5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3.7</c:v>
                </c:pt>
                <c:pt idx="1">
                  <c:v>2.4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694336"/>
        <c:axId val="127695872"/>
      </c:barChart>
      <c:catAx>
        <c:axId val="12769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95872"/>
        <c:crosses val="autoZero"/>
        <c:auto val="1"/>
        <c:lblAlgn val="ctr"/>
        <c:lblOffset val="100"/>
        <c:noMultiLvlLbl val="0"/>
      </c:catAx>
      <c:valAx>
        <c:axId val="127695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69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28.7</c:v>
                </c:pt>
                <c:pt idx="1">
                  <c:v>29.1</c:v>
                </c:pt>
                <c:pt idx="2">
                  <c:v>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33.299999999999997</c:v>
                </c:pt>
                <c:pt idx="1">
                  <c:v>33.799999999999997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756160"/>
        <c:axId val="127757696"/>
      </c:barChart>
      <c:catAx>
        <c:axId val="12775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757696"/>
        <c:crosses val="autoZero"/>
        <c:auto val="1"/>
        <c:lblAlgn val="ctr"/>
        <c:lblOffset val="100"/>
        <c:noMultiLvlLbl val="0"/>
      </c:catAx>
      <c:valAx>
        <c:axId val="127757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756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481.90600000000001</c:v>
                </c:pt>
                <c:pt idx="1">
                  <c:v>571.90599999999995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21696"/>
        <c:axId val="127823232"/>
      </c:barChart>
      <c:catAx>
        <c:axId val="127821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23232"/>
        <c:crosses val="autoZero"/>
        <c:auto val="1"/>
        <c:lblAlgn val="ctr"/>
        <c:lblOffset val="100"/>
        <c:noMultiLvlLbl val="0"/>
      </c:catAx>
      <c:valAx>
        <c:axId val="127823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21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17913.89</c:v>
                </c:pt>
                <c:pt idx="1">
                  <c:v>29725.03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74560"/>
        <c:axId val="127876096"/>
      </c:barChart>
      <c:catAx>
        <c:axId val="12787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76096"/>
        <c:crosses val="autoZero"/>
        <c:auto val="1"/>
        <c:lblAlgn val="ctr"/>
        <c:lblOffset val="100"/>
        <c:noMultiLvlLbl val="0"/>
      </c:catAx>
      <c:valAx>
        <c:axId val="12787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7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81</c:v>
                </c:pt>
                <c:pt idx="1">
                  <c:v>100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69</c:v>
                </c:pt>
                <c:pt idx="1">
                  <c:v>75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940096"/>
        <c:axId val="127941632"/>
      </c:barChart>
      <c:catAx>
        <c:axId val="12794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41632"/>
        <c:crosses val="autoZero"/>
        <c:auto val="1"/>
        <c:lblAlgn val="ctr"/>
        <c:lblOffset val="100"/>
        <c:noMultiLvlLbl val="0"/>
      </c:catAx>
      <c:valAx>
        <c:axId val="12794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400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37345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37286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75532</v>
      </c>
      <c r="C4" s="35">
        <v>37765</v>
      </c>
      <c r="D4" s="63">
        <v>37767</v>
      </c>
      <c r="E4" s="211"/>
    </row>
    <row r="5" spans="1:5" ht="30" x14ac:dyDescent="0.25">
      <c r="A5" s="201" t="s">
        <v>716</v>
      </c>
      <c r="B5" s="72">
        <v>70926</v>
      </c>
      <c r="C5" s="61">
        <v>35496</v>
      </c>
      <c r="D5" s="111">
        <v>35430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10132</v>
      </c>
      <c r="C4" s="71">
        <v>14783</v>
      </c>
    </row>
    <row r="5" spans="1:6" x14ac:dyDescent="0.25">
      <c r="A5" s="286" t="s">
        <v>719</v>
      </c>
      <c r="B5" s="214">
        <v>4492</v>
      </c>
      <c r="C5" s="214">
        <v>5172</v>
      </c>
    </row>
    <row r="6" spans="1:6" x14ac:dyDescent="0.25">
      <c r="A6" s="286" t="s">
        <v>720</v>
      </c>
      <c r="B6" s="214">
        <v>6341</v>
      </c>
      <c r="C6" s="214">
        <v>6785</v>
      </c>
    </row>
    <row r="7" spans="1:6" x14ac:dyDescent="0.25">
      <c r="A7" s="286" t="s">
        <v>721</v>
      </c>
      <c r="B7" s="214">
        <v>9597</v>
      </c>
      <c r="C7" s="214">
        <v>7749</v>
      </c>
    </row>
    <row r="8" spans="1:6" x14ac:dyDescent="0.25">
      <c r="A8" s="286" t="s">
        <v>722</v>
      </c>
      <c r="B8" s="214">
        <v>60</v>
      </c>
      <c r="C8" s="214">
        <v>234</v>
      </c>
    </row>
    <row r="9" spans="1:6" x14ac:dyDescent="0.25">
      <c r="A9" s="286" t="s">
        <v>723</v>
      </c>
      <c r="B9" s="214">
        <v>4058</v>
      </c>
      <c r="C9" s="214">
        <v>3540</v>
      </c>
    </row>
    <row r="10" spans="1:6" ht="30" x14ac:dyDescent="0.25">
      <c r="A10" s="293" t="s">
        <v>724</v>
      </c>
      <c r="B10" s="214">
        <v>5248</v>
      </c>
      <c r="C10" s="214">
        <v>794</v>
      </c>
    </row>
    <row r="11" spans="1:6" x14ac:dyDescent="0.25">
      <c r="A11" s="286" t="s">
        <v>887</v>
      </c>
      <c r="B11" s="214">
        <v>1789</v>
      </c>
      <c r="C11" s="214">
        <v>2750</v>
      </c>
    </row>
    <row r="12" spans="1:6" x14ac:dyDescent="0.25">
      <c r="A12" s="294" t="s">
        <v>16</v>
      </c>
      <c r="B12" s="1">
        <f>SUM(B4:B11)</f>
        <v>41717</v>
      </c>
      <c r="C12" s="1">
        <f>SUM(C4:C11)</f>
        <v>41807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11921</v>
      </c>
      <c r="C19" s="71">
        <v>13557</v>
      </c>
    </row>
    <row r="20" spans="1:3" x14ac:dyDescent="0.25">
      <c r="A20" s="286" t="s">
        <v>719</v>
      </c>
      <c r="B20" s="214">
        <v>3167</v>
      </c>
      <c r="C20" s="214">
        <v>3792</v>
      </c>
    </row>
    <row r="21" spans="1:3" x14ac:dyDescent="0.25">
      <c r="A21" s="286" t="s">
        <v>720</v>
      </c>
      <c r="B21" s="214">
        <v>5150</v>
      </c>
      <c r="C21" s="214">
        <v>5497</v>
      </c>
    </row>
    <row r="22" spans="1:3" x14ac:dyDescent="0.25">
      <c r="A22" s="286" t="s">
        <v>721</v>
      </c>
      <c r="B22" s="214">
        <v>9048</v>
      </c>
      <c r="C22" s="214">
        <v>8068</v>
      </c>
    </row>
    <row r="23" spans="1:3" x14ac:dyDescent="0.25">
      <c r="A23" s="286" t="s">
        <v>722</v>
      </c>
      <c r="B23" s="214">
        <v>21</v>
      </c>
      <c r="C23" s="214">
        <v>120</v>
      </c>
    </row>
    <row r="24" spans="1:3" x14ac:dyDescent="0.25">
      <c r="A24" s="286" t="s">
        <v>723</v>
      </c>
      <c r="B24" s="214">
        <v>2966</v>
      </c>
      <c r="C24" s="214">
        <v>2512</v>
      </c>
    </row>
    <row r="25" spans="1:3" ht="30" x14ac:dyDescent="0.25">
      <c r="A25" s="293" t="s">
        <v>724</v>
      </c>
      <c r="B25" s="214">
        <v>3319</v>
      </c>
      <c r="C25" s="214">
        <v>825</v>
      </c>
    </row>
    <row r="26" spans="1:3" x14ac:dyDescent="0.25">
      <c r="A26" s="286" t="s">
        <v>887</v>
      </c>
      <c r="B26" s="214">
        <v>1648</v>
      </c>
      <c r="C26" s="214">
        <v>2770</v>
      </c>
    </row>
    <row r="27" spans="1:3" x14ac:dyDescent="0.25">
      <c r="A27" s="294" t="s">
        <v>16</v>
      </c>
      <c r="B27" s="1">
        <f>SUM(B19:B26)</f>
        <v>37240</v>
      </c>
      <c r="C27" s="1">
        <f>SUM(C19:C26)</f>
        <v>37141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75.260000000000005</v>
      </c>
      <c r="C4" s="1018">
        <v>73.02</v>
      </c>
      <c r="D4" s="1018">
        <v>77.69</v>
      </c>
      <c r="E4" s="1019">
        <v>92</v>
      </c>
      <c r="F4" s="1019">
        <v>129.19999999999999</v>
      </c>
      <c r="G4" s="1020">
        <v>42.6</v>
      </c>
      <c r="H4" s="1021">
        <v>41.6</v>
      </c>
      <c r="I4" s="1022">
        <v>43.6</v>
      </c>
      <c r="J4" s="1019">
        <v>8.9</v>
      </c>
    </row>
    <row r="5" spans="1:12" x14ac:dyDescent="0.25">
      <c r="A5" s="498">
        <v>2021</v>
      </c>
      <c r="B5" s="757">
        <v>73.86</v>
      </c>
      <c r="C5" s="758">
        <v>71.349999999999994</v>
      </c>
      <c r="D5" s="758">
        <v>76.64</v>
      </c>
      <c r="E5" s="1023">
        <v>91</v>
      </c>
      <c r="F5" s="1023">
        <v>131.30000000000001</v>
      </c>
      <c r="G5" s="1024">
        <v>42.7</v>
      </c>
      <c r="H5" s="1025">
        <v>41.7</v>
      </c>
      <c r="I5" s="1026">
        <v>43.7</v>
      </c>
      <c r="J5" s="1023">
        <v>11.5</v>
      </c>
    </row>
    <row r="6" spans="1:12" x14ac:dyDescent="0.25">
      <c r="A6" s="499">
        <v>2022</v>
      </c>
      <c r="B6" s="1011">
        <v>73.77</v>
      </c>
      <c r="C6" s="1012">
        <v>71.31</v>
      </c>
      <c r="D6" s="1012">
        <v>76.39</v>
      </c>
      <c r="E6" s="1013">
        <v>87</v>
      </c>
      <c r="F6" s="1013">
        <v>137</v>
      </c>
      <c r="G6" s="1014">
        <v>43.2</v>
      </c>
      <c r="H6" s="1015">
        <v>42.4</v>
      </c>
      <c r="I6" s="1016">
        <v>44.1</v>
      </c>
      <c r="J6" s="1013">
        <v>10.7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11.5</v>
      </c>
    </row>
    <row r="13" spans="1:12" x14ac:dyDescent="0.25">
      <c r="A13" s="633">
        <f t="shared" si="0"/>
        <v>2022</v>
      </c>
      <c r="B13" s="627">
        <f t="shared" si="1"/>
        <v>10.7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21188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24873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33.299999999999997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66714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5282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21925</v>
      </c>
      <c r="C5" s="70">
        <v>24509</v>
      </c>
      <c r="D5" s="55">
        <v>13229</v>
      </c>
      <c r="E5" s="110">
        <v>11280</v>
      </c>
      <c r="F5" s="55">
        <v>31</v>
      </c>
      <c r="G5" s="55">
        <v>33.299999999999997</v>
      </c>
      <c r="H5" s="110">
        <v>28.7</v>
      </c>
      <c r="I5" s="55"/>
      <c r="J5" s="70"/>
      <c r="K5" s="55"/>
      <c r="L5" s="55"/>
      <c r="M5" s="71">
        <v>75</v>
      </c>
      <c r="N5" s="71">
        <v>69</v>
      </c>
      <c r="O5" s="71">
        <v>81</v>
      </c>
    </row>
    <row r="6" spans="1:16" x14ac:dyDescent="0.25">
      <c r="A6" s="215">
        <v>2021</v>
      </c>
      <c r="B6" s="212">
        <v>21434</v>
      </c>
      <c r="C6" s="212">
        <v>24566</v>
      </c>
      <c r="D6" s="58">
        <v>13235</v>
      </c>
      <c r="E6" s="160">
        <v>11331</v>
      </c>
      <c r="F6" s="58">
        <v>31.5</v>
      </c>
      <c r="G6" s="58">
        <v>33.799999999999997</v>
      </c>
      <c r="H6" s="160">
        <v>29.1</v>
      </c>
      <c r="I6" s="58">
        <v>53862</v>
      </c>
      <c r="J6" s="212">
        <v>6772</v>
      </c>
      <c r="K6" s="58">
        <v>2924</v>
      </c>
      <c r="L6" s="58">
        <v>3848</v>
      </c>
      <c r="M6" s="214">
        <v>87</v>
      </c>
      <c r="N6" s="214">
        <v>75</v>
      </c>
      <c r="O6" s="214">
        <v>100</v>
      </c>
    </row>
    <row r="7" spans="1:16" x14ac:dyDescent="0.25">
      <c r="A7" s="229">
        <v>2022</v>
      </c>
      <c r="B7" s="167">
        <v>21188</v>
      </c>
      <c r="C7" s="167">
        <v>24873</v>
      </c>
      <c r="D7" s="94">
        <v>13269</v>
      </c>
      <c r="E7" s="169">
        <v>11604</v>
      </c>
      <c r="F7" s="94">
        <v>33.299999999999997</v>
      </c>
      <c r="G7" s="58">
        <v>35.6</v>
      </c>
      <c r="H7" s="160">
        <v>31.1</v>
      </c>
      <c r="I7" s="94">
        <v>59025</v>
      </c>
      <c r="J7" s="167">
        <v>5836</v>
      </c>
      <c r="K7" s="94">
        <v>2576</v>
      </c>
      <c r="L7" s="94">
        <v>3260</v>
      </c>
      <c r="M7" s="214">
        <v>79</v>
      </c>
      <c r="N7" s="214">
        <v>69</v>
      </c>
      <c r="O7" s="214">
        <v>88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66714</v>
      </c>
      <c r="J8" s="1072">
        <v>5282</v>
      </c>
      <c r="K8" s="1073">
        <v>2324</v>
      </c>
      <c r="L8" s="1073">
        <v>2958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53862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59025</v>
      </c>
      <c r="F14" s="514">
        <f>A5</f>
        <v>2020</v>
      </c>
      <c r="G14" s="310">
        <f>IF(ISBLANK(E5),"",E5)</f>
        <v>11280</v>
      </c>
      <c r="H14" s="310">
        <f>IF(ISBLANK(D5),"",D5)</f>
        <v>13229</v>
      </c>
      <c r="K14" s="514">
        <f>A6</f>
        <v>2021</v>
      </c>
      <c r="L14" s="310">
        <f>IF(ISBLANK(L6),"",L6)</f>
        <v>3848</v>
      </c>
      <c r="M14" s="310">
        <f>IF(ISBLANK(K6),"",K6)</f>
        <v>2924</v>
      </c>
    </row>
    <row r="15" spans="1:16" x14ac:dyDescent="0.25">
      <c r="A15" s="481">
        <f>A8</f>
        <v>2023</v>
      </c>
      <c r="B15" s="311">
        <f t="shared" si="0"/>
        <v>66714</v>
      </c>
      <c r="F15" s="486">
        <f t="shared" ref="F15:F16" si="1">A6</f>
        <v>2021</v>
      </c>
      <c r="G15" s="479">
        <f t="shared" ref="G15:G16" si="2">IF(ISBLANK(E6),"",E6)</f>
        <v>11331</v>
      </c>
      <c r="H15" s="479">
        <f t="shared" ref="H15:H16" si="3">IF(ISBLANK(D6),"",D6)</f>
        <v>13235</v>
      </c>
      <c r="K15" s="486">
        <f>A7</f>
        <v>2022</v>
      </c>
      <c r="L15" s="479">
        <f t="shared" ref="L15:L16" si="4">IF(ISBLANK(L7),"",L7)</f>
        <v>3260</v>
      </c>
      <c r="M15" s="479">
        <f t="shared" ref="M15:M16" si="5">IF(ISBLANK(K7),"",K7)</f>
        <v>2576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11604</v>
      </c>
      <c r="H16" s="311">
        <f t="shared" si="3"/>
        <v>13269</v>
      </c>
      <c r="K16" s="481">
        <f>A8</f>
        <v>2023</v>
      </c>
      <c r="L16" s="311">
        <f t="shared" si="4"/>
        <v>2958</v>
      </c>
      <c r="M16" s="311">
        <f t="shared" si="5"/>
        <v>2324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21925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21434</v>
      </c>
      <c r="C21" s="373"/>
      <c r="D21" s="197"/>
      <c r="F21" s="514">
        <f>A5</f>
        <v>2020</v>
      </c>
      <c r="G21" s="310">
        <f>IF(ISBLANK(E5),"",E5)</f>
        <v>11280</v>
      </c>
      <c r="H21" s="310">
        <f>IF(ISBLANK(D5),"",D5)</f>
        <v>13229</v>
      </c>
      <c r="K21" s="514">
        <f>A6</f>
        <v>2021</v>
      </c>
      <c r="L21" s="310">
        <f>IF(ISBLANK(L6),"",L6)</f>
        <v>3848</v>
      </c>
      <c r="M21" s="310">
        <f>IF(ISBLANK(K6),"",K6)</f>
        <v>2924</v>
      </c>
    </row>
    <row r="22" spans="1:15" x14ac:dyDescent="0.25">
      <c r="A22" s="481">
        <f t="shared" si="6"/>
        <v>2022</v>
      </c>
      <c r="B22" s="311">
        <f t="shared" si="7"/>
        <v>21188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11331</v>
      </c>
      <c r="H22" s="479">
        <f t="shared" ref="H22:H23" si="10">IF(ISBLANK(D6),"",D6)</f>
        <v>13235</v>
      </c>
      <c r="K22" s="486">
        <f>A7</f>
        <v>2022</v>
      </c>
      <c r="L22" s="479">
        <f>IF(ISBLANK(L7),"",L7)</f>
        <v>3260</v>
      </c>
      <c r="M22" s="479">
        <f>IF(ISBLANK(K7),"",K7)</f>
        <v>2576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11604</v>
      </c>
      <c r="H23" s="311">
        <f t="shared" si="10"/>
        <v>13269</v>
      </c>
      <c r="K23" s="481">
        <f>A8</f>
        <v>2023</v>
      </c>
      <c r="L23" s="311">
        <f>IF(ISBLANK(L8),"",L8)</f>
        <v>2958</v>
      </c>
      <c r="M23" s="311">
        <f>IF(ISBLANK(K8),"",K8)</f>
        <v>2324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21925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21434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21188</v>
      </c>
      <c r="C28" s="373"/>
      <c r="D28" s="197"/>
      <c r="F28" s="514">
        <f>A5</f>
        <v>2020</v>
      </c>
      <c r="G28" s="310">
        <f>IF(ISBLANK(H5),"",H5)</f>
        <v>28.7</v>
      </c>
      <c r="H28" s="310">
        <f>IF(ISBLANK(G5),"",G5)</f>
        <v>33.299999999999997</v>
      </c>
      <c r="K28" s="514">
        <f>A5</f>
        <v>2020</v>
      </c>
      <c r="L28" s="310">
        <f>IF(ISBLANK(O5),"",O5)</f>
        <v>81</v>
      </c>
      <c r="M28" s="310">
        <f>IF(ISBLANK(N5),"",N5)</f>
        <v>69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29.1</v>
      </c>
      <c r="H29" s="479">
        <f t="shared" ref="H29:H30" si="15">IF(ISBLANK(G6),"",G6)</f>
        <v>33.799999999999997</v>
      </c>
      <c r="K29" s="486">
        <f t="shared" ref="K29:K30" si="16">A6</f>
        <v>2021</v>
      </c>
      <c r="L29" s="479">
        <f t="shared" ref="L29:L30" si="17">IF(ISBLANK(O6),"",O6)</f>
        <v>100</v>
      </c>
      <c r="M29" s="479">
        <f t="shared" ref="M29:M30" si="18">IF(ISBLANK(N6),"",N6)</f>
        <v>75</v>
      </c>
    </row>
    <row r="30" spans="1:15" x14ac:dyDescent="0.25">
      <c r="F30" s="481">
        <f t="shared" si="13"/>
        <v>2022</v>
      </c>
      <c r="G30" s="311">
        <f t="shared" si="14"/>
        <v>31.1</v>
      </c>
      <c r="H30" s="311">
        <f t="shared" si="15"/>
        <v>35.6</v>
      </c>
      <c r="K30" s="481">
        <f t="shared" si="16"/>
        <v>2022</v>
      </c>
      <c r="L30" s="311">
        <f t="shared" si="17"/>
        <v>88</v>
      </c>
      <c r="M30" s="311">
        <f t="shared" si="18"/>
        <v>69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28.7</v>
      </c>
      <c r="H35" s="310">
        <f>IF(ISBLANK(G5),"",G5)</f>
        <v>33.299999999999997</v>
      </c>
      <c r="K35" s="514">
        <f>A5</f>
        <v>2020</v>
      </c>
      <c r="L35" s="310">
        <f>IF(ISBLANK(O5),"",O5)</f>
        <v>81</v>
      </c>
      <c r="M35" s="310">
        <f>IF(ISBLANK(N5),"",N5)</f>
        <v>69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29.1</v>
      </c>
      <c r="H36" s="479">
        <f t="shared" ref="H36:H37" si="21">IF(ISBLANK(G6),"",G6)</f>
        <v>33.799999999999997</v>
      </c>
      <c r="K36" s="486">
        <f t="shared" ref="K36:K37" si="22">A6</f>
        <v>2021</v>
      </c>
      <c r="L36" s="479">
        <f t="shared" ref="L36:L37" si="23">IF(ISBLANK(O6),"",O6)</f>
        <v>100</v>
      </c>
      <c r="M36" s="479">
        <f t="shared" ref="M36:M37" si="24">IF(ISBLANK(N6),"",N6)</f>
        <v>75</v>
      </c>
    </row>
    <row r="37" spans="6:15" x14ac:dyDescent="0.25">
      <c r="F37" s="481">
        <f t="shared" si="19"/>
        <v>2022</v>
      </c>
      <c r="G37" s="311">
        <f t="shared" si="20"/>
        <v>31.1</v>
      </c>
      <c r="H37" s="311">
        <f t="shared" si="21"/>
        <v>35.6</v>
      </c>
      <c r="K37" s="481">
        <f t="shared" si="22"/>
        <v>2022</v>
      </c>
      <c r="L37" s="311">
        <f t="shared" si="23"/>
        <v>88</v>
      </c>
      <c r="M37" s="311">
        <f t="shared" si="24"/>
        <v>69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20.100000000000001</v>
      </c>
      <c r="C6" s="35">
        <v>21.4</v>
      </c>
      <c r="D6" s="63">
        <v>19.100000000000001</v>
      </c>
      <c r="E6" s="35">
        <v>58.5</v>
      </c>
      <c r="F6" s="35">
        <v>53.6</v>
      </c>
      <c r="G6" s="35">
        <v>62.2</v>
      </c>
      <c r="H6" s="292">
        <v>21.4</v>
      </c>
      <c r="I6" s="35">
        <v>25</v>
      </c>
      <c r="J6" s="63">
        <v>18.7</v>
      </c>
      <c r="M6" s="127" t="s">
        <v>16</v>
      </c>
      <c r="N6" s="935">
        <f>IF(ISBLANK(B8),"",B8)</f>
        <v>19.3</v>
      </c>
      <c r="O6" s="935">
        <f>IF(ISBLANK(E8),"",E8)</f>
        <v>54.9</v>
      </c>
      <c r="P6" s="128">
        <f>IF(ISBLANK(H8),"",H8)</f>
        <v>25.8</v>
      </c>
    </row>
    <row r="7" spans="1:19" x14ac:dyDescent="0.25">
      <c r="A7" s="286">
        <v>2022</v>
      </c>
      <c r="B7" s="167">
        <v>20.3</v>
      </c>
      <c r="C7" s="94">
        <v>20.100000000000001</v>
      </c>
      <c r="D7" s="169">
        <v>20.6</v>
      </c>
      <c r="E7" s="94">
        <v>55.1</v>
      </c>
      <c r="F7" s="94">
        <v>51.7</v>
      </c>
      <c r="G7" s="94">
        <v>57.9</v>
      </c>
      <c r="H7" s="167">
        <v>24.5</v>
      </c>
      <c r="I7" s="94">
        <v>28.3</v>
      </c>
      <c r="J7" s="169">
        <v>21.6</v>
      </c>
    </row>
    <row r="8" spans="1:19" x14ac:dyDescent="0.25">
      <c r="A8" s="218">
        <v>2023</v>
      </c>
      <c r="B8" s="167">
        <v>19.3</v>
      </c>
      <c r="C8" s="94">
        <v>19.600000000000001</v>
      </c>
      <c r="D8" s="169">
        <v>19</v>
      </c>
      <c r="E8" s="94">
        <v>54.9</v>
      </c>
      <c r="F8" s="94">
        <v>50.3</v>
      </c>
      <c r="G8" s="94">
        <v>58.5</v>
      </c>
      <c r="H8" s="167">
        <v>25.8</v>
      </c>
      <c r="I8" s="94">
        <v>30.1</v>
      </c>
      <c r="J8" s="169">
        <v>22.5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</v>
      </c>
      <c r="O12" s="936">
        <f>IF(ISBLANK(G8),"",G8)</f>
        <v>58.5</v>
      </c>
      <c r="P12" s="938">
        <f>IF(ISBLANK(J8),"",J8)</f>
        <v>22.5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19.600000000000001</v>
      </c>
      <c r="O13" s="937">
        <f>IF(ISBLANK(F8),"",F8)</f>
        <v>50.3</v>
      </c>
      <c r="P13" s="939">
        <f>IF(ISBLANK(I8),"",I8)</f>
        <v>30.1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19.3</v>
      </c>
      <c r="O20" s="935">
        <f>IF(ISBLANK(E8),"",E8)</f>
        <v>54.9</v>
      </c>
      <c r="P20" s="940">
        <f>IF(ISBLANK(H8),"",H8)</f>
        <v>25.8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</v>
      </c>
      <c r="O24" s="936">
        <f>IF(ISBLANK(G8),"",G8)</f>
        <v>58.5</v>
      </c>
      <c r="P24" s="938">
        <f>IF(ISBLANK(J8),"",J8)</f>
        <v>22.5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19.600000000000001</v>
      </c>
      <c r="O25" s="937">
        <f>IF(ISBLANK(F8),"",F8)</f>
        <v>50.3</v>
      </c>
      <c r="P25" s="939">
        <f>IF(ISBLANK(I8),"",I8)</f>
        <v>30.1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3571513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47856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3538166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47409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10504634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140754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1101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65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2832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270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423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2402150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32.1</v>
      </c>
      <c r="E20" s="600">
        <v>32.4</v>
      </c>
      <c r="F20" s="600">
        <v>32.799999999999997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18.100000000000001</v>
      </c>
      <c r="E21" s="751">
        <v>21.4</v>
      </c>
      <c r="F21" s="751">
        <v>22.7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4.7</v>
      </c>
      <c r="E22" s="752">
        <v>1.3</v>
      </c>
      <c r="F22" s="752">
        <v>1.3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32.799999999999997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22.7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43.2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32.799999999999997</v>
      </c>
      <c r="C30" s="204" t="s">
        <v>493</v>
      </c>
    </row>
    <row r="31" spans="1:11" x14ac:dyDescent="0.25">
      <c r="A31" s="698" t="s">
        <v>1430</v>
      </c>
      <c r="B31" s="734">
        <f>F21</f>
        <v>22.7</v>
      </c>
    </row>
    <row r="32" spans="1:11" x14ac:dyDescent="0.25">
      <c r="A32" s="698" t="s">
        <v>1431</v>
      </c>
      <c r="B32" s="734">
        <f>F22</f>
        <v>1.3</v>
      </c>
    </row>
    <row r="33" spans="1:2" x14ac:dyDescent="0.25">
      <c r="A33" s="699" t="s">
        <v>1432</v>
      </c>
      <c r="B33" s="732">
        <f>100-(B30+B31+B32)</f>
        <v>43.2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1035</v>
      </c>
      <c r="C4" s="71">
        <v>45</v>
      </c>
      <c r="D4" s="71">
        <v>72</v>
      </c>
      <c r="G4" s="217">
        <f>A4</f>
        <v>2021</v>
      </c>
      <c r="H4" s="289">
        <f>IF(ISBLANK(C4),"",C4)</f>
        <v>45</v>
      </c>
      <c r="I4" s="289">
        <f>IF(ISBLANK(D4),"",D4)</f>
        <v>72</v>
      </c>
    </row>
    <row r="5" spans="1:9" x14ac:dyDescent="0.25">
      <c r="A5" s="286">
        <v>2022</v>
      </c>
      <c r="B5" s="214">
        <v>1122</v>
      </c>
      <c r="C5" s="214">
        <v>50</v>
      </c>
      <c r="D5" s="214">
        <v>83</v>
      </c>
      <c r="G5" s="286">
        <f t="shared" ref="G5:G6" si="0">A5</f>
        <v>2022</v>
      </c>
      <c r="H5" s="290">
        <f t="shared" ref="H5:H6" si="1">IF(ISBLANK(C5),"",C5)</f>
        <v>50</v>
      </c>
      <c r="I5" s="290">
        <f t="shared" ref="I5:I6" si="2">IF(ISBLANK(D5),"",D5)</f>
        <v>83</v>
      </c>
    </row>
    <row r="6" spans="1:9" x14ac:dyDescent="0.25">
      <c r="A6" s="218">
        <v>2023</v>
      </c>
      <c r="B6" s="168">
        <v>1101</v>
      </c>
      <c r="C6" s="168">
        <v>71</v>
      </c>
      <c r="D6" s="168">
        <v>65</v>
      </c>
      <c r="G6" s="219">
        <f t="shared" si="0"/>
        <v>2023</v>
      </c>
      <c r="H6" s="291">
        <f t="shared" si="1"/>
        <v>71</v>
      </c>
      <c r="I6" s="291">
        <f t="shared" si="2"/>
        <v>65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45</v>
      </c>
      <c r="I12" s="289">
        <f>IF(ISBLANK(D4),"",D4)</f>
        <v>72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50</v>
      </c>
      <c r="I13" s="290">
        <f t="shared" si="4"/>
        <v>83</v>
      </c>
    </row>
    <row r="14" spans="1:9" x14ac:dyDescent="0.25">
      <c r="G14" s="219">
        <f t="shared" si="3"/>
        <v>2023</v>
      </c>
      <c r="H14" s="291">
        <f t="shared" ref="H14:I14" si="5">IF(ISBLANK(C6),"",C6)</f>
        <v>71</v>
      </c>
      <c r="I14" s="291">
        <f t="shared" si="5"/>
        <v>65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2420</v>
      </c>
      <c r="C23" s="71">
        <v>191</v>
      </c>
      <c r="D23" s="71">
        <v>263</v>
      </c>
      <c r="G23" s="217">
        <f>A23</f>
        <v>2021</v>
      </c>
      <c r="H23" s="289">
        <f>IF(ISBLANK(C23),"",C23)</f>
        <v>191</v>
      </c>
      <c r="I23" s="289">
        <f>IF(ISBLANK(D23),"",D23)</f>
        <v>263</v>
      </c>
    </row>
    <row r="24" spans="1:13" x14ac:dyDescent="0.25">
      <c r="A24" s="286">
        <v>2022</v>
      </c>
      <c r="B24" s="214">
        <v>2501</v>
      </c>
      <c r="C24" s="214">
        <v>224</v>
      </c>
      <c r="D24" s="214">
        <v>304</v>
      </c>
      <c r="G24" s="286">
        <f t="shared" ref="G24:G25" si="6">A24</f>
        <v>2022</v>
      </c>
      <c r="H24" s="290">
        <f t="shared" ref="H24:H25" si="7">IF(ISBLANK(C24),"",C24)</f>
        <v>224</v>
      </c>
      <c r="I24" s="290">
        <f t="shared" ref="I24:I25" si="8">IF(ISBLANK(D24),"",D24)</f>
        <v>304</v>
      </c>
    </row>
    <row r="25" spans="1:13" x14ac:dyDescent="0.25">
      <c r="A25" s="218">
        <v>2023</v>
      </c>
      <c r="B25" s="168">
        <v>2832</v>
      </c>
      <c r="C25" s="168">
        <v>270</v>
      </c>
      <c r="D25" s="168">
        <v>423</v>
      </c>
      <c r="G25" s="219">
        <f t="shared" si="6"/>
        <v>2023</v>
      </c>
      <c r="H25" s="291">
        <f t="shared" si="7"/>
        <v>270</v>
      </c>
      <c r="I25" s="291">
        <f t="shared" si="8"/>
        <v>423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191</v>
      </c>
      <c r="I31" s="289">
        <f>IF(ISBLANK(D23),"",D23)</f>
        <v>263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224</v>
      </c>
      <c r="I32" s="290">
        <f t="shared" si="10"/>
        <v>304</v>
      </c>
    </row>
    <row r="33" spans="7:9" x14ac:dyDescent="0.25">
      <c r="G33" s="219">
        <f t="shared" si="9"/>
        <v>2023</v>
      </c>
      <c r="H33" s="291">
        <f t="shared" ref="H33:I33" si="11">IF(ISBLANK(C25),"",C25)</f>
        <v>270</v>
      </c>
      <c r="I33" s="291">
        <f t="shared" si="11"/>
        <v>423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3045329</v>
      </c>
      <c r="C4" s="1077">
        <v>38515</v>
      </c>
      <c r="D4" s="110">
        <v>1716915</v>
      </c>
      <c r="E4" s="70">
        <v>21714</v>
      </c>
      <c r="F4" s="1076">
        <v>449295</v>
      </c>
      <c r="G4" s="70">
        <v>5682</v>
      </c>
      <c r="H4" s="1078">
        <v>9498950</v>
      </c>
      <c r="I4" s="1077">
        <v>120136</v>
      </c>
    </row>
    <row r="5" spans="1:9" x14ac:dyDescent="0.25">
      <c r="A5" s="587">
        <v>2021</v>
      </c>
      <c r="B5" s="1079">
        <v>3408325</v>
      </c>
      <c r="C5" s="1080">
        <v>43644</v>
      </c>
      <c r="D5" s="160">
        <v>2251996</v>
      </c>
      <c r="E5" s="212">
        <v>28837</v>
      </c>
      <c r="F5" s="1079">
        <v>133304</v>
      </c>
      <c r="G5" s="212">
        <v>1707</v>
      </c>
      <c r="H5" s="1081">
        <v>10522217</v>
      </c>
      <c r="I5" s="1080">
        <v>134738</v>
      </c>
    </row>
    <row r="6" spans="1:9" x14ac:dyDescent="0.25">
      <c r="A6" s="588">
        <v>2022</v>
      </c>
      <c r="B6" s="1082">
        <v>3441302</v>
      </c>
      <c r="C6" s="1083">
        <v>46111</v>
      </c>
      <c r="D6" s="169">
        <v>2379463</v>
      </c>
      <c r="E6" s="167">
        <v>31883</v>
      </c>
      <c r="F6" s="1082">
        <v>141739</v>
      </c>
      <c r="G6" s="167">
        <v>1899</v>
      </c>
      <c r="H6" s="1084">
        <v>10504634</v>
      </c>
      <c r="I6" s="1083">
        <v>140754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1439741</v>
      </c>
      <c r="C4" s="1076">
        <v>2640291</v>
      </c>
      <c r="D4" s="1077">
        <v>33393</v>
      </c>
      <c r="E4" s="1076">
        <v>2704839</v>
      </c>
      <c r="F4" s="1077">
        <v>34209</v>
      </c>
    </row>
    <row r="5" spans="1:6" x14ac:dyDescent="0.25">
      <c r="A5" s="480">
        <v>2021</v>
      </c>
      <c r="B5" s="1081">
        <v>1846302</v>
      </c>
      <c r="C5" s="1079">
        <v>3321453</v>
      </c>
      <c r="D5" s="1080">
        <v>42531</v>
      </c>
      <c r="E5" s="1079">
        <v>3192095</v>
      </c>
      <c r="F5" s="1080">
        <v>40875</v>
      </c>
    </row>
    <row r="6" spans="1:6" ht="15.75" thickBot="1" x14ac:dyDescent="0.3">
      <c r="A6" s="960">
        <v>2022</v>
      </c>
      <c r="B6" s="1085">
        <v>2402150</v>
      </c>
      <c r="C6" s="1086">
        <v>3571513</v>
      </c>
      <c r="D6" s="1087">
        <v>47856</v>
      </c>
      <c r="E6" s="1086">
        <v>3538166</v>
      </c>
      <c r="F6" s="1087">
        <v>47409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Град Врање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860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74631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73.77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2.82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75532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70926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2383</v>
      </c>
      <c r="C63" s="548">
        <f>IF(ISBLANK('DEM2'!C7),"-",'DEM2'!C7)</f>
        <v>2643</v>
      </c>
      <c r="D63" s="548"/>
      <c r="E63" s="548">
        <f>IF(ISBLANK('DEM2'!D8),"-",'DEM2'!D8)</f>
        <v>2311</v>
      </c>
      <c r="F63" s="548">
        <f>IF(ISBLANK('DEM2'!C8),"-",'DEM2'!C8)</f>
        <v>2507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3034</v>
      </c>
      <c r="C64" s="317">
        <f>IF(ISBLANK('DEM2'!F7),"-",'DEM2'!F7)</f>
        <v>3233</v>
      </c>
      <c r="D64" s="789"/>
      <c r="E64" s="317">
        <f>IF(ISBLANK('DEM2'!G8),"-",'DEM2'!G8)</f>
        <v>2886</v>
      </c>
      <c r="F64" s="317">
        <f>IF(ISBLANK('DEM2'!F8),"-",'DEM2'!F8)</f>
        <v>3036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1739</v>
      </c>
      <c r="C65" s="345">
        <f>IF(ISBLANK('DEM2'!I7),"-",'DEM2'!I7)</f>
        <v>1825</v>
      </c>
      <c r="D65" s="393"/>
      <c r="E65" s="345">
        <f>IF(ISBLANK('DEM2'!J8),"-",'DEM2'!J8)</f>
        <v>1651</v>
      </c>
      <c r="F65" s="345">
        <f>IF(ISBLANK('DEM2'!I8),"-",'DEM2'!I8)</f>
        <v>1671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6730</v>
      </c>
      <c r="C66" s="317">
        <f>IF(ISBLANK('DEM2'!L7),"-",'DEM2'!L7)</f>
        <v>7223</v>
      </c>
      <c r="D66" s="395"/>
      <c r="E66" s="317">
        <f>IF(ISBLANK('DEM2'!M8),"-",'DEM2'!M8)</f>
        <v>6441</v>
      </c>
      <c r="F66" s="317">
        <f>IF(ISBLANK('DEM2'!L8),"-",'DEM2'!L8)</f>
        <v>6758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6559</v>
      </c>
      <c r="C67" s="317">
        <f>IF(ISBLANK('DEM2'!O7),"-",'DEM2'!O7)</f>
        <v>7117</v>
      </c>
      <c r="D67" s="395"/>
      <c r="E67" s="317">
        <f>IF(ISBLANK('DEM2'!P8),"-",'DEM2'!P8)</f>
        <v>5886</v>
      </c>
      <c r="F67" s="317">
        <f>IF(ISBLANK('DEM2'!O8),"-",'DEM2'!O8)</f>
        <v>6281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25235</v>
      </c>
      <c r="C68" s="414">
        <f>IF(ISBLANK('DEM2'!R7),"-",'DEM2'!R7)</f>
        <v>26425</v>
      </c>
      <c r="D68" s="420"/>
      <c r="E68" s="414">
        <f>IF(ISBLANK('DEM2'!S8),"-",'DEM2'!S8)</f>
        <v>24138</v>
      </c>
      <c r="F68" s="414">
        <f>IF(ISBLANK('DEM2'!R8),"-",'DEM2'!R8)</f>
        <v>24886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38883</v>
      </c>
      <c r="C69" s="463">
        <f>IF(ISBLANK('DEM2'!U7),"-",'DEM2'!U7)</f>
        <v>39211</v>
      </c>
      <c r="D69" s="799"/>
      <c r="E69" s="463">
        <f>IF(ISBLANK('DEM2'!V8),"-",'DEM2'!V8)</f>
        <v>37345</v>
      </c>
      <c r="F69" s="463">
        <f>IF(ISBLANK('DEM2'!U8),"-",'DEM2'!U8)</f>
        <v>37286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7.7</v>
      </c>
      <c r="G115" s="800">
        <f>IF(ISBLANK('DEM2'!E23),"-",'DEM2'!E23)</f>
        <v>10.7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4.8</v>
      </c>
      <c r="G116" s="407">
        <f>IF(ISBLANK('DEM2'!E24),"-",'DEM2'!E24)</f>
        <v>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3.1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21188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24873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33.299999999999997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66714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5282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10504634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140754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2379463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1170252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31883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3441302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46111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141739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1899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3571513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47856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3538166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47409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1101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2832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2402150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6967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6635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3084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14451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6869</v>
      </c>
      <c r="C300" s="808">
        <f>IF(ISBLANK(POLJ3!C4),"-",POLJ3!C4)</f>
        <v>1018</v>
      </c>
      <c r="D300" s="1153">
        <f>IF(ISBLANK(POLJ3!D4),"-",POLJ3!D4)</f>
        <v>5851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9789</v>
      </c>
      <c r="C301" s="789">
        <f>IF(ISBLANK(POLJ3!C5),"-",POLJ3!C5)</f>
        <v>6246</v>
      </c>
      <c r="D301" s="1154">
        <f>IF(ISBLANK(POLJ3!D5),"-",POLJ3!D5)</f>
        <v>3543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</v>
      </c>
      <c r="C302" s="790">
        <f>IF(ISBLANK(POLJ3!C6),"-",POLJ3!C6)</f>
        <v>0</v>
      </c>
      <c r="D302" s="1155">
        <f>IF(ISBLANK(POLJ3!D6),"-",POLJ3!D6)</f>
        <v>5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143</v>
      </c>
      <c r="C303" s="791">
        <f>IF(ISBLANK(POLJ3!C7),"-",POLJ3!C7)</f>
        <v>26</v>
      </c>
      <c r="D303" s="1164">
        <f>IF(ISBLANK(POLJ3!D7),"-",POLJ3!D7)</f>
        <v>117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6967</v>
      </c>
      <c r="C304" s="807">
        <f>IF(ISBLANK(POLJ3!C8),"-",POLJ3!C8)</f>
        <v>943</v>
      </c>
      <c r="D304" s="1122">
        <f>IF(ISBLANK(POLJ3!D8),"-",POLJ3!D8)</f>
        <v>6024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189.49</v>
      </c>
      <c r="C310" s="1123"/>
      <c r="D310" s="3"/>
      <c r="E310" s="5"/>
      <c r="F310" s="5"/>
      <c r="G310" s="815" t="s">
        <v>765</v>
      </c>
      <c r="H310" s="816">
        <f>IF(ISBLANK(POLJ2!H3),"-",POLJ2!H3)</f>
        <v>7355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8592.31</v>
      </c>
      <c r="C311" s="1124"/>
      <c r="D311" s="3"/>
      <c r="E311" s="5"/>
      <c r="F311" s="5"/>
      <c r="G311" s="810" t="s">
        <v>766</v>
      </c>
      <c r="H311" s="248">
        <f>IF(ISBLANK(POLJ2!H4),"-",POLJ2!H4)</f>
        <v>13649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1152.43</v>
      </c>
      <c r="C312" s="1124"/>
      <c r="D312" s="3"/>
      <c r="E312" s="5"/>
      <c r="F312" s="5"/>
      <c r="G312" s="810" t="s">
        <v>767</v>
      </c>
      <c r="H312" s="248">
        <f>IF(ISBLANK(POLJ2!H5),"-",POLJ2!H5)</f>
        <v>5027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268.77</v>
      </c>
      <c r="C313" s="1124"/>
      <c r="D313" s="3"/>
      <c r="E313" s="5"/>
      <c r="F313" s="5"/>
      <c r="G313" s="812" t="s">
        <v>768</v>
      </c>
      <c r="H313" s="249">
        <f>IF(ISBLANK(POLJ2!H6),"-",POLJ2!H6)</f>
        <v>241951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5.72</v>
      </c>
      <c r="C314" s="1124"/>
      <c r="D314" s="3"/>
      <c r="E314" s="5"/>
      <c r="F314" s="5"/>
      <c r="G314" s="814" t="s">
        <v>16</v>
      </c>
      <c r="H314" s="817">
        <f>IF(ISBLANK(POLJ2!H7),"-",POLJ2!H7)</f>
        <v>267982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6650.08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16858.8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543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33.1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2196</v>
      </c>
      <c r="I364" s="808">
        <f>IF(ISBLANK(OBRAZ2!I6),"-",OBRAZ2!I6)</f>
        <v>1945</v>
      </c>
      <c r="J364" s="808">
        <f>IF(ISBLANK(OBRAZ2!J6),"-",OBRAZ2!J6)</f>
        <v>251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1068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14</v>
      </c>
      <c r="I365" s="789">
        <f>IF(ISBLANK(OBRAZ2!I7),"-",OBRAZ2!I7)</f>
        <v>14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59.3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54</v>
      </c>
      <c r="I366" s="807">
        <f>IF(ISBLANK(OBRAZ2!I8),"-",OBRAZ2!I8)</f>
        <v>54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869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4.1666666666666661</v>
      </c>
      <c r="I375" s="850">
        <f>IF(ISBLANK(OBRAZ2!C12),"-",OBRAZ2!C21)</f>
        <v>7.4681238615664851</v>
      </c>
      <c r="J375" s="850">
        <f>IF(ISBLANK(OBRAZ2!D12),"-",OBRAZ2!D21)</f>
        <v>5.967741935483871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0.72674418604651159</v>
      </c>
      <c r="I376" s="851">
        <f>IF(ISBLANK(OBRAZ2!C13),"-",OBRAZ2!C22)</f>
        <v>0.22768670309653918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54.11821705426356</v>
      </c>
      <c r="I377" s="851">
        <f>IF(ISBLANK(OBRAZ2!C14),"-",OBRAZ2!C23)</f>
        <v>58.014571948998181</v>
      </c>
      <c r="J377" s="851">
        <f>IF(ISBLANK(OBRAZ2!D14),"-",OBRAZ2!D23)</f>
        <v>58.991935483870975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20.203488372093023</v>
      </c>
      <c r="I379" s="851">
        <f>IF(ISBLANK(OBRAZ2!C16),"-",OBRAZ2!C25)</f>
        <v>15.163934426229508</v>
      </c>
      <c r="J379" s="851">
        <f>IF(ISBLANK(OBRAZ2!D16),"-",OBRAZ2!D25)</f>
        <v>15.887096774193548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20.784883720930232</v>
      </c>
      <c r="I380" s="852">
        <f>IF(ISBLANK(OBRAZ2!C17),"-",OBRAZ2!C26)</f>
        <v>19.125683060109289</v>
      </c>
      <c r="J380" s="852">
        <f>IF(ISBLANK(OBRAZ2!D17),"-",OBRAZ2!D26)</f>
        <v>19.153225806451612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34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2515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2851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363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79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97.2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771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100.9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61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93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3152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891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21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1915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86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11000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275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0.06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52.2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1.1299999999999999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98.4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96.7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7144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9.6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21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340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3536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47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44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3.5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6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1539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2613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20.6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899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210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406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88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109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71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7.8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62.6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26.3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163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571.90599999999995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4.3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428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19953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16289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47638.92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55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15.43276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62</v>
      </c>
      <c r="D696" s="315"/>
      <c r="E696" s="314"/>
      <c r="F696" s="5"/>
      <c r="G696" s="837">
        <v>2012</v>
      </c>
      <c r="H696" s="835">
        <f>IF(ISBLANK(INDEKSI2!B5),"-",INDEKSI2!B5)</f>
        <v>38.200000000000003</v>
      </c>
      <c r="I696" s="835">
        <f>IF(ISBLANK(INDEKSI2!C5),"-",INDEKSI2!C5)</f>
        <v>10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45.71</v>
      </c>
      <c r="D697" s="315"/>
      <c r="E697" s="314"/>
      <c r="F697" s="5"/>
      <c r="G697" s="838">
        <v>2013</v>
      </c>
      <c r="H697" s="559">
        <f>IF(ISBLANK(INDEKSI2!B6),"-",INDEKSI2!B6)</f>
        <v>36.630000000000003</v>
      </c>
      <c r="I697" s="559">
        <f>IF(ISBLANK(INDEKSI2!C6),"-",INDEKSI2!C6)</f>
        <v>25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38.729999999999997</v>
      </c>
      <c r="I698" s="836">
        <f>IF(ISBLANK(INDEKSI2!C7),"-",INDEKSI2!C7)</f>
        <v>16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20048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10488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55361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34950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38.729999999999997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15.43276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62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45.71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</v>
      </c>
      <c r="C4" s="721">
        <v>25</v>
      </c>
      <c r="D4" s="710"/>
      <c r="E4" s="711"/>
      <c r="F4" s="712"/>
    </row>
    <row r="5" spans="1:6" x14ac:dyDescent="0.25">
      <c r="A5" s="286">
        <v>2012</v>
      </c>
      <c r="B5" s="614">
        <v>38.200000000000003</v>
      </c>
      <c r="C5" s="722">
        <v>10</v>
      </c>
      <c r="D5" s="713"/>
      <c r="E5" s="641"/>
      <c r="F5" s="714"/>
    </row>
    <row r="6" spans="1:6" x14ac:dyDescent="0.25">
      <c r="A6" s="286">
        <v>2013</v>
      </c>
      <c r="B6" s="614">
        <v>36.630000000000003</v>
      </c>
      <c r="C6" s="722">
        <v>25</v>
      </c>
      <c r="D6" s="715">
        <v>15.43276</v>
      </c>
      <c r="E6" s="609">
        <v>62</v>
      </c>
      <c r="F6" s="716">
        <v>45.71</v>
      </c>
    </row>
    <row r="7" spans="1:6" x14ac:dyDescent="0.25">
      <c r="A7" s="219">
        <v>2014</v>
      </c>
      <c r="B7" s="615">
        <v>38.729999999999997</v>
      </c>
      <c r="C7" s="723">
        <v>16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6967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3084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6635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189.49</v>
      </c>
      <c r="G3" s="217" t="s">
        <v>765</v>
      </c>
      <c r="H3" s="71">
        <v>7355</v>
      </c>
    </row>
    <row r="4" spans="1:9" x14ac:dyDescent="0.25">
      <c r="A4" s="286" t="s">
        <v>760</v>
      </c>
      <c r="B4" s="214">
        <v>8592.31</v>
      </c>
      <c r="G4" s="286" t="s">
        <v>766</v>
      </c>
      <c r="H4" s="214">
        <v>13649</v>
      </c>
    </row>
    <row r="5" spans="1:9" x14ac:dyDescent="0.25">
      <c r="A5" s="286" t="s">
        <v>761</v>
      </c>
      <c r="B5" s="214">
        <v>1152.43</v>
      </c>
      <c r="G5" s="286" t="s">
        <v>767</v>
      </c>
      <c r="H5" s="214">
        <v>5027</v>
      </c>
    </row>
    <row r="6" spans="1:9" x14ac:dyDescent="0.25">
      <c r="A6" s="286" t="s">
        <v>762</v>
      </c>
      <c r="B6" s="214">
        <v>268.77</v>
      </c>
      <c r="G6" s="286" t="s">
        <v>768</v>
      </c>
      <c r="H6" s="214">
        <v>241951</v>
      </c>
    </row>
    <row r="7" spans="1:9" x14ac:dyDescent="0.25">
      <c r="A7" s="286" t="s">
        <v>763</v>
      </c>
      <c r="B7" s="214">
        <v>5.72</v>
      </c>
      <c r="G7" s="1" t="s">
        <v>24</v>
      </c>
      <c r="H7" s="288">
        <v>267982</v>
      </c>
    </row>
    <row r="8" spans="1:9" x14ac:dyDescent="0.25">
      <c r="A8" s="287" t="s">
        <v>764</v>
      </c>
      <c r="B8" s="73">
        <v>6650.08</v>
      </c>
    </row>
    <row r="9" spans="1:9" x14ac:dyDescent="0.25">
      <c r="A9" s="1" t="s">
        <v>24</v>
      </c>
      <c r="B9" s="288">
        <v>16858.8</v>
      </c>
      <c r="I9" s="41" t="s">
        <v>876</v>
      </c>
    </row>
    <row r="10" spans="1:9" x14ac:dyDescent="0.25">
      <c r="G10" s="29" t="s">
        <v>775</v>
      </c>
      <c r="H10" s="58">
        <v>14451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6869</v>
      </c>
      <c r="C4" s="55">
        <v>1018</v>
      </c>
      <c r="D4" s="110">
        <v>5851</v>
      </c>
    </row>
    <row r="5" spans="1:4" ht="30" customHeight="1" x14ac:dyDescent="0.25">
      <c r="A5" s="274" t="s">
        <v>884</v>
      </c>
      <c r="B5" s="212">
        <v>9789</v>
      </c>
      <c r="C5" s="58">
        <v>6246</v>
      </c>
      <c r="D5" s="160">
        <v>3543</v>
      </c>
    </row>
    <row r="6" spans="1:4" x14ac:dyDescent="0.25">
      <c r="A6" s="274" t="s">
        <v>772</v>
      </c>
      <c r="B6" s="212">
        <v>5</v>
      </c>
      <c r="C6" s="58">
        <v>0</v>
      </c>
      <c r="D6" s="160">
        <v>5</v>
      </c>
    </row>
    <row r="7" spans="1:4" ht="30" x14ac:dyDescent="0.25">
      <c r="A7" s="274" t="s">
        <v>773</v>
      </c>
      <c r="B7" s="212">
        <v>143</v>
      </c>
      <c r="C7" s="58">
        <v>26</v>
      </c>
      <c r="D7" s="160">
        <v>117</v>
      </c>
    </row>
    <row r="8" spans="1:4" x14ac:dyDescent="0.25">
      <c r="A8" s="201" t="s">
        <v>774</v>
      </c>
      <c r="B8" s="72">
        <v>6967</v>
      </c>
      <c r="C8" s="61">
        <v>943</v>
      </c>
      <c r="D8" s="111">
        <v>6024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63.806313208703649</v>
      </c>
      <c r="C15" s="278">
        <f>D5/B5*100</f>
        <v>36.193686791296351</v>
      </c>
    </row>
    <row r="16" spans="1:4" ht="30" x14ac:dyDescent="0.25">
      <c r="A16" s="279" t="s">
        <v>821</v>
      </c>
      <c r="B16" s="283">
        <f>C4/B4*100</f>
        <v>14.82020672586985</v>
      </c>
      <c r="C16" s="280">
        <f>D4/B4*100</f>
        <v>85.179793274130148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63.806313208703649</v>
      </c>
      <c r="C22" s="278">
        <f t="shared" si="0"/>
        <v>36.193686791296351</v>
      </c>
    </row>
    <row r="23" spans="1:3" ht="30" x14ac:dyDescent="0.25">
      <c r="A23" s="279" t="s">
        <v>858</v>
      </c>
      <c r="B23" s="285">
        <f t="shared" si="0"/>
        <v>14.82020672586985</v>
      </c>
      <c r="C23" s="284">
        <f t="shared" si="0"/>
        <v>85.179793274130148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543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33.1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1068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59.3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869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2408</v>
      </c>
      <c r="C6" s="973">
        <v>2150</v>
      </c>
      <c r="D6" s="945">
        <v>258</v>
      </c>
      <c r="E6" s="973">
        <v>2064</v>
      </c>
      <c r="F6" s="973">
        <v>1837</v>
      </c>
      <c r="G6" s="945">
        <v>227</v>
      </c>
      <c r="H6" s="599">
        <v>2196</v>
      </c>
      <c r="I6" s="616">
        <v>1945</v>
      </c>
      <c r="J6" s="945">
        <v>251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51</v>
      </c>
      <c r="C7" s="975">
        <v>51</v>
      </c>
      <c r="D7" s="976">
        <v>0</v>
      </c>
      <c r="E7" s="975">
        <v>2</v>
      </c>
      <c r="F7" s="975">
        <v>2</v>
      </c>
      <c r="G7" s="976">
        <v>0</v>
      </c>
      <c r="H7" s="753">
        <v>14</v>
      </c>
      <c r="I7" s="690">
        <v>14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91</v>
      </c>
      <c r="C8" s="978">
        <v>91</v>
      </c>
      <c r="D8" s="979">
        <v>0</v>
      </c>
      <c r="E8" s="978">
        <v>37</v>
      </c>
      <c r="F8" s="978">
        <v>37</v>
      </c>
      <c r="G8" s="979">
        <v>0</v>
      </c>
      <c r="H8" s="754">
        <v>54</v>
      </c>
      <c r="I8" s="691">
        <v>54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86</v>
      </c>
      <c r="C12" s="600">
        <v>164</v>
      </c>
      <c r="D12" s="600">
        <v>148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15</v>
      </c>
      <c r="C13" s="751">
        <v>5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1117</v>
      </c>
      <c r="C14" s="751">
        <v>1274</v>
      </c>
      <c r="D14" s="751">
        <v>1463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417</v>
      </c>
      <c r="C16" s="1029">
        <v>333</v>
      </c>
      <c r="D16" s="751">
        <v>394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429</v>
      </c>
      <c r="C17" s="752">
        <v>420</v>
      </c>
      <c r="D17" s="752">
        <v>475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4.1666666666666661</v>
      </c>
      <c r="C21" s="289">
        <f>C12/SUM(C12:C17)*100</f>
        <v>7.4681238615664851</v>
      </c>
      <c r="D21" s="289">
        <f>D12/SUM(D12:D17)*100</f>
        <v>5.967741935483871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0.72674418604651159</v>
      </c>
      <c r="C22" s="290">
        <f>C13/SUM(C12:C17)*100</f>
        <v>0.22768670309653918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54.11821705426356</v>
      </c>
      <c r="C23" s="290">
        <f>C14/SUM(C12:C17)*100</f>
        <v>58.014571948998181</v>
      </c>
      <c r="D23" s="290">
        <f>D14/SUM(D12:D17)*100</f>
        <v>58.991935483870975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20.203488372093023</v>
      </c>
      <c r="C25" s="290">
        <f>C16/SUM(C12:C17)*100</f>
        <v>15.163934426229508</v>
      </c>
      <c r="D25" s="290">
        <f>D16/SUM(D12:D17)*100</f>
        <v>15.887096774193548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20.784883720930232</v>
      </c>
      <c r="C26" s="291">
        <f>C17/SUM(C12:C17)*100</f>
        <v>19.125683060109289</v>
      </c>
      <c r="D26" s="291">
        <f>D17/SUM(D12:D17)*100</f>
        <v>19.153225806451612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22.5</v>
      </c>
      <c r="C7" s="600">
        <v>16.100000000000001</v>
      </c>
      <c r="D7" s="600">
        <v>21.4</v>
      </c>
    </row>
    <row r="8" spans="1:6" x14ac:dyDescent="0.25">
      <c r="A8" s="695" t="s">
        <v>944</v>
      </c>
      <c r="B8" s="751">
        <v>27.6</v>
      </c>
      <c r="C8" s="751">
        <v>34.299999999999997</v>
      </c>
      <c r="D8" s="751">
        <v>23.3</v>
      </c>
    </row>
    <row r="9" spans="1:6" x14ac:dyDescent="0.25">
      <c r="A9" s="696" t="s">
        <v>224</v>
      </c>
      <c r="B9" s="752">
        <v>49.9</v>
      </c>
      <c r="C9" s="752">
        <v>49.6</v>
      </c>
      <c r="D9" s="752">
        <v>55.3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22.5</v>
      </c>
      <c r="C13" s="697">
        <f t="shared" ref="C13:D13" si="1">IF(ISBLANK(C7),"",C7)</f>
        <v>16.100000000000001</v>
      </c>
      <c r="D13" s="697">
        <f t="shared" si="1"/>
        <v>21.4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27.6</v>
      </c>
      <c r="C14" s="698">
        <f t="shared" si="2"/>
        <v>34.299999999999997</v>
      </c>
      <c r="D14" s="698">
        <f t="shared" si="2"/>
        <v>23.3</v>
      </c>
    </row>
    <row r="15" spans="1:6" x14ac:dyDescent="0.25">
      <c r="A15" s="702" t="s">
        <v>1630</v>
      </c>
      <c r="B15" s="699">
        <f t="shared" si="2"/>
        <v>49.9</v>
      </c>
      <c r="C15" s="699">
        <f t="shared" si="2"/>
        <v>49.6</v>
      </c>
      <c r="D15" s="699">
        <f t="shared" si="2"/>
        <v>55.3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22.5</v>
      </c>
      <c r="C18" s="697">
        <f t="shared" ref="C18:D18" si="4">IF(ISBLANK(C7),"",C7)</f>
        <v>16.100000000000001</v>
      </c>
      <c r="D18" s="697">
        <f t="shared" si="4"/>
        <v>21.4</v>
      </c>
    </row>
    <row r="19" spans="1:5" x14ac:dyDescent="0.25">
      <c r="A19" s="701" t="s">
        <v>1632</v>
      </c>
      <c r="B19" s="698">
        <f t="shared" ref="B19:D20" si="5">IF(ISBLANK(B8),"",B8)</f>
        <v>27.6</v>
      </c>
      <c r="C19" s="698">
        <f t="shared" si="5"/>
        <v>34.299999999999997</v>
      </c>
      <c r="D19" s="698">
        <f t="shared" si="5"/>
        <v>23.3</v>
      </c>
    </row>
    <row r="20" spans="1:5" x14ac:dyDescent="0.25">
      <c r="A20" s="702" t="s">
        <v>1633</v>
      </c>
      <c r="B20" s="699">
        <f t="shared" si="5"/>
        <v>49.9</v>
      </c>
      <c r="C20" s="699">
        <f t="shared" si="5"/>
        <v>49.6</v>
      </c>
      <c r="D20" s="699">
        <f t="shared" si="5"/>
        <v>55.3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101</v>
      </c>
      <c r="C5" s="611">
        <v>106</v>
      </c>
      <c r="D5" s="1030">
        <v>103.5</v>
      </c>
      <c r="F5" s="28"/>
      <c r="G5" s="693">
        <f>A5</f>
        <v>2020</v>
      </c>
      <c r="H5" s="669">
        <f>IF(ISBLANK(B5),"",B5)</f>
        <v>101</v>
      </c>
      <c r="I5" s="618">
        <f t="shared" ref="H5:I7" si="0">IF(ISBLANK(C5),"",C5)</f>
        <v>106</v>
      </c>
    </row>
    <row r="6" spans="1:10" x14ac:dyDescent="0.25">
      <c r="A6" s="749">
        <v>2021</v>
      </c>
      <c r="B6" s="601">
        <v>107.7</v>
      </c>
      <c r="C6" s="612">
        <v>113.3</v>
      </c>
      <c r="D6" s="946">
        <v>110.7</v>
      </c>
      <c r="F6" s="44"/>
      <c r="G6" s="693">
        <f t="shared" ref="G6:G7" si="1">A6</f>
        <v>2021</v>
      </c>
      <c r="H6" s="670">
        <f t="shared" si="0"/>
        <v>107.7</v>
      </c>
      <c r="I6" s="619">
        <f t="shared" si="0"/>
        <v>113.3</v>
      </c>
    </row>
    <row r="7" spans="1:10" x14ac:dyDescent="0.25">
      <c r="A7" s="750">
        <v>2022</v>
      </c>
      <c r="B7" s="601">
        <v>128.19999999999999</v>
      </c>
      <c r="C7" s="612">
        <v>110.1</v>
      </c>
      <c r="D7" s="946">
        <v>117.8</v>
      </c>
      <c r="F7" s="44"/>
      <c r="G7" s="693">
        <f t="shared" si="1"/>
        <v>2022</v>
      </c>
      <c r="H7" s="671">
        <f t="shared" si="0"/>
        <v>128.19999999999999</v>
      </c>
      <c r="I7" s="620">
        <f t="shared" si="0"/>
        <v>110.1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101</v>
      </c>
      <c r="I13" s="618">
        <f>IF(ISBLANK(C5),"",C5)</f>
        <v>106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107.7</v>
      </c>
      <c r="I14" s="619">
        <f t="shared" si="3"/>
        <v>113.3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128.19999999999999</v>
      </c>
      <c r="I15" s="620">
        <f t="shared" si="4"/>
        <v>110.1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Град Врање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860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74631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73.77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2.82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75532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70926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2383</v>
      </c>
      <c r="C63" s="548">
        <f>IF(ISBLANK('DEM2'!C7),"-",'DEM2'!C7)</f>
        <v>2643</v>
      </c>
      <c r="D63" s="548"/>
      <c r="E63" s="548">
        <f>IF(ISBLANK('DEM2'!D8),"-",'DEM2'!D8)</f>
        <v>2311</v>
      </c>
      <c r="F63" s="548">
        <f>IF(ISBLANK('DEM2'!C8),"-",'DEM2'!C8)</f>
        <v>2507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3034</v>
      </c>
      <c r="C64" s="317">
        <f>IF(ISBLANK('DEM2'!F7),"-",'DEM2'!F7)</f>
        <v>3233</v>
      </c>
      <c r="D64" s="789"/>
      <c r="E64" s="317">
        <f>IF(ISBLANK('DEM2'!G8),"-",'DEM2'!G8)</f>
        <v>2886</v>
      </c>
      <c r="F64" s="317">
        <f>IF(ISBLANK('DEM2'!F8),"-",'DEM2'!F8)</f>
        <v>3036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1739</v>
      </c>
      <c r="C65" s="345">
        <f>IF(ISBLANK('DEM2'!I7),"-",'DEM2'!I7)</f>
        <v>1825</v>
      </c>
      <c r="D65" s="393"/>
      <c r="E65" s="345">
        <f>IF(ISBLANK('DEM2'!J8),"-",'DEM2'!J8)</f>
        <v>1651</v>
      </c>
      <c r="F65" s="345">
        <f>IF(ISBLANK('DEM2'!I8),"-",'DEM2'!I8)</f>
        <v>1671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6730</v>
      </c>
      <c r="C66" s="348">
        <f>IF(ISBLANK('DEM2'!L7),"-",'DEM2'!L7)</f>
        <v>7223</v>
      </c>
      <c r="D66" s="394"/>
      <c r="E66" s="348">
        <f>IF(ISBLANK('DEM2'!M8),"-",'DEM2'!M8)</f>
        <v>6441</v>
      </c>
      <c r="F66" s="348">
        <f>IF(ISBLANK('DEM2'!L8),"-",'DEM2'!L8)</f>
        <v>6758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6559</v>
      </c>
      <c r="C67" s="345">
        <f>IF(ISBLANK('DEM2'!O7),"-",'DEM2'!O7)</f>
        <v>7117</v>
      </c>
      <c r="D67" s="393"/>
      <c r="E67" s="345">
        <f>IF(ISBLANK('DEM2'!P8),"-",'DEM2'!P8)</f>
        <v>5886</v>
      </c>
      <c r="F67" s="345">
        <f>IF(ISBLANK('DEM2'!O8),"-",'DEM2'!O8)</f>
        <v>6281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25235</v>
      </c>
      <c r="C68" s="317">
        <f>IF(ISBLANK('DEM2'!R7),"-",'DEM2'!R7)</f>
        <v>26425</v>
      </c>
      <c r="D68" s="395"/>
      <c r="E68" s="317">
        <f>IF(ISBLANK('DEM2'!S8),"-",'DEM2'!S8)</f>
        <v>24138</v>
      </c>
      <c r="F68" s="317">
        <f>IF(ISBLANK('DEM2'!R8),"-",'DEM2'!R8)</f>
        <v>24886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38883</v>
      </c>
      <c r="C69" s="463">
        <f>IF(ISBLANK('DEM2'!U7),"-",'DEM2'!U7)</f>
        <v>39211</v>
      </c>
      <c r="D69" s="799"/>
      <c r="E69" s="463">
        <f>IF(ISBLANK('DEM2'!V8),"-",'DEM2'!V8)</f>
        <v>37345</v>
      </c>
      <c r="F69" s="463">
        <f>IF(ISBLANK('DEM2'!U8),"-",'DEM2'!U8)</f>
        <v>37286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7.7</v>
      </c>
      <c r="G115" s="800">
        <f>IF(ISBLANK('DEM2'!E23),"-",'DEM2'!E23)</f>
        <v>10.7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4.8</v>
      </c>
      <c r="G116" s="407">
        <f>IF(ISBLANK('DEM2'!E24),"-",'DEM2'!E24)</f>
        <v>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3.1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21188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24873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33.299999999999997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66714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5282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10504634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140754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2379463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1170252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31883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3441302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46111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141739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1899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3571513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47856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3538166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47409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1101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2832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2402150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6967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6635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3084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14451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6869</v>
      </c>
      <c r="C300" s="808">
        <f>IF(ISBLANK(POLJ3!C4),"-",POLJ3!C4)</f>
        <v>1018</v>
      </c>
      <c r="D300" s="1153">
        <f>IF(ISBLANK(POLJ3!D4),"-",POLJ3!D4)</f>
        <v>5851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9789</v>
      </c>
      <c r="C301" s="789">
        <f>IF(ISBLANK(POLJ3!C5),"-",POLJ3!C5)</f>
        <v>6246</v>
      </c>
      <c r="D301" s="1154">
        <f>IF(ISBLANK(POLJ3!D5),"-",POLJ3!D5)</f>
        <v>3543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</v>
      </c>
      <c r="C302" s="790">
        <f>IF(ISBLANK(POLJ3!C6),"-",POLJ3!C6)</f>
        <v>0</v>
      </c>
      <c r="D302" s="1155">
        <f>IF(ISBLANK(POLJ3!D6),"-",POLJ3!D6)</f>
        <v>5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143</v>
      </c>
      <c r="C303" s="791">
        <f>IF(ISBLANK(POLJ3!C7),"-",POLJ3!C7)</f>
        <v>26</v>
      </c>
      <c r="D303" s="1164">
        <f>IF(ISBLANK(POLJ3!D7),"-",POLJ3!D7)</f>
        <v>117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6967</v>
      </c>
      <c r="C304" s="807">
        <f>IF(ISBLANK(POLJ3!C8),"-",POLJ3!C8)</f>
        <v>943</v>
      </c>
      <c r="D304" s="1122">
        <f>IF(ISBLANK(POLJ3!D8),"-",POLJ3!D8)</f>
        <v>6024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189.49</v>
      </c>
      <c r="C310" s="1123"/>
      <c r="D310" s="3"/>
      <c r="E310" s="5"/>
      <c r="F310" s="5"/>
      <c r="G310" s="815" t="s">
        <v>854</v>
      </c>
      <c r="H310" s="816">
        <f>IF(ISBLANK(POLJ2!H3),"-",POLJ2!H3)</f>
        <v>7355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8592.31</v>
      </c>
      <c r="C311" s="1124"/>
      <c r="D311" s="3"/>
      <c r="E311" s="5"/>
      <c r="F311" s="5"/>
      <c r="G311" s="810" t="s">
        <v>855</v>
      </c>
      <c r="H311" s="248">
        <f>IF(ISBLANK(POLJ2!H4),"-",POLJ2!H4)</f>
        <v>13649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1152.43</v>
      </c>
      <c r="C312" s="1124"/>
      <c r="D312" s="3"/>
      <c r="E312" s="5"/>
      <c r="F312" s="5"/>
      <c r="G312" s="810" t="s">
        <v>856</v>
      </c>
      <c r="H312" s="248">
        <f>IF(ISBLANK(POLJ2!H5),"-",POLJ2!H5)</f>
        <v>5027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268.77</v>
      </c>
      <c r="C313" s="1124"/>
      <c r="D313" s="3"/>
      <c r="E313" s="5"/>
      <c r="F313" s="5"/>
      <c r="G313" s="812" t="s">
        <v>857</v>
      </c>
      <c r="H313" s="249">
        <f>IF(ISBLANK(POLJ2!H6),"-",POLJ2!H6)</f>
        <v>241951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5.72</v>
      </c>
      <c r="C314" s="1124"/>
      <c r="D314" s="3"/>
      <c r="E314" s="5"/>
      <c r="F314" s="5"/>
      <c r="G314" s="814" t="s">
        <v>847</v>
      </c>
      <c r="H314" s="817">
        <f>IF(ISBLANK(POLJ2!H7),"-",POLJ2!H7)</f>
        <v>267982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6650.08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16858.8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543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33.1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2196</v>
      </c>
      <c r="I364" s="808">
        <f>IF(ISBLANK(OBRAZ2!I6),"-",OBRAZ2!I6)</f>
        <v>1945</v>
      </c>
      <c r="J364" s="808">
        <f>IF(ISBLANK(OBRAZ2!J6),"-",OBRAZ2!J6)</f>
        <v>251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1068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14</v>
      </c>
      <c r="I365" s="416">
        <f>IF(ISBLANK(OBRAZ2!I7),"-",OBRAZ2!I7)</f>
        <v>14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59.3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54</v>
      </c>
      <c r="I366" s="807">
        <f>IF(ISBLANK(OBRAZ2!I8),"-",OBRAZ2!I8)</f>
        <v>54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869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4.1666666666666661</v>
      </c>
      <c r="I375" s="850">
        <f>IF(ISBLANK(OBRAZ2!C12),"-",OBRAZ2!C21)</f>
        <v>7.4681238615664851</v>
      </c>
      <c r="J375" s="850">
        <f>IF(ISBLANK(OBRAZ2!D12),"-",OBRAZ2!D21)</f>
        <v>5.967741935483871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0.72674418604651159</v>
      </c>
      <c r="I376" s="851">
        <f>IF(ISBLANK(OBRAZ2!C13),"-",OBRAZ2!C22)</f>
        <v>0.22768670309653918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54.11821705426356</v>
      </c>
      <c r="I377" s="851">
        <f>IF(ISBLANK(OBRAZ2!C14),"-",OBRAZ2!C23)</f>
        <v>58.014571948998181</v>
      </c>
      <c r="J377" s="851">
        <f>IF(ISBLANK(OBRAZ2!D14),"-",OBRAZ2!D23)</f>
        <v>58.991935483870975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20.203488372093023</v>
      </c>
      <c r="I379" s="851">
        <f>IF(ISBLANK(OBRAZ2!C16),"-",OBRAZ2!C25)</f>
        <v>15.163934426229508</v>
      </c>
      <c r="J379" s="851">
        <f>IF(ISBLANK(OBRAZ2!D16),"-",OBRAZ2!D25)</f>
        <v>15.887096774193548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20.784883720930232</v>
      </c>
      <c r="I380" s="852">
        <f>IF(ISBLANK(OBRAZ2!C17),"-",OBRAZ2!C26)</f>
        <v>19.125683060109289</v>
      </c>
      <c r="J380" s="852">
        <f>IF(ISBLANK(OBRAZ2!D17),"-",OBRAZ2!D26)</f>
        <v>19.153225806451612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34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2515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2851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363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79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97.2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771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100.9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61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93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3152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891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21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1915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86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11000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275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0.06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52.2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1.1299999999999999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98.4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96.7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7144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21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340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3536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47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44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3.5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6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1539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2613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20.6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899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210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406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88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109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71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7.8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62.6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26.3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163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571.90599999999995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4.3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428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19953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16289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47638.92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55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15.43276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62</v>
      </c>
      <c r="D696" s="3"/>
      <c r="E696" s="5"/>
      <c r="F696" s="5"/>
      <c r="G696" s="837">
        <v>2012</v>
      </c>
      <c r="H696" s="835">
        <f>IF(ISBLANK(INDEKSI2!B5),"-",INDEKSI2!B5)</f>
        <v>38.200000000000003</v>
      </c>
      <c r="I696" s="835">
        <f>IF(ISBLANK(INDEKSI2!C5),"-",INDEKSI2!C5)</f>
        <v>10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45.71</v>
      </c>
      <c r="D697" s="3"/>
      <c r="E697" s="5"/>
      <c r="F697" s="5"/>
      <c r="G697" s="838">
        <v>2013</v>
      </c>
      <c r="H697" s="559">
        <f>IF(ISBLANK(INDEKSI2!B6),"-",INDEKSI2!B6)</f>
        <v>36.630000000000003</v>
      </c>
      <c r="I697" s="559">
        <f>IF(ISBLANK(INDEKSI2!C6),"-",INDEKSI2!C6)</f>
        <v>25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38.729999999999997</v>
      </c>
      <c r="I698" s="836">
        <f>IF(ISBLANK(INDEKSI2!C7),"-",INDEKSI2!C7)</f>
        <v>16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20048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10488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55361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34950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30</v>
      </c>
      <c r="D6" s="612">
        <v>11</v>
      </c>
      <c r="E6" s="612">
        <v>19</v>
      </c>
      <c r="F6" s="1033">
        <v>383</v>
      </c>
      <c r="G6" s="612">
        <v>198</v>
      </c>
      <c r="H6" s="980">
        <v>185</v>
      </c>
      <c r="I6" s="1034">
        <v>20.8</v>
      </c>
      <c r="J6" s="612">
        <v>21</v>
      </c>
      <c r="K6" s="1035">
        <v>20.7</v>
      </c>
      <c r="L6" s="1033">
        <v>835</v>
      </c>
      <c r="M6" s="612">
        <v>442</v>
      </c>
      <c r="N6" s="1028">
        <v>393</v>
      </c>
      <c r="O6" s="1034">
        <v>45.5</v>
      </c>
      <c r="P6" s="612">
        <v>44.5</v>
      </c>
      <c r="Q6" s="1028">
        <v>46.8</v>
      </c>
      <c r="R6" s="1033">
        <v>846</v>
      </c>
      <c r="S6" s="612">
        <v>445</v>
      </c>
      <c r="T6" s="1035">
        <v>401</v>
      </c>
    </row>
    <row r="7" spans="1:20" x14ac:dyDescent="0.25">
      <c r="A7" s="286">
        <v>2021</v>
      </c>
      <c r="B7" s="602">
        <v>1</v>
      </c>
      <c r="C7" s="601">
        <v>34</v>
      </c>
      <c r="D7" s="612">
        <v>11</v>
      </c>
      <c r="E7" s="612">
        <v>23</v>
      </c>
      <c r="F7" s="1033">
        <v>480</v>
      </c>
      <c r="G7" s="612">
        <v>238</v>
      </c>
      <c r="H7" s="980">
        <v>242</v>
      </c>
      <c r="I7" s="1034">
        <v>27.3</v>
      </c>
      <c r="J7" s="612">
        <v>26</v>
      </c>
      <c r="K7" s="1035">
        <v>28.7</v>
      </c>
      <c r="L7" s="1033">
        <v>963</v>
      </c>
      <c r="M7" s="612">
        <v>500</v>
      </c>
      <c r="N7" s="1028">
        <v>463</v>
      </c>
      <c r="O7" s="1034">
        <v>52</v>
      </c>
      <c r="P7" s="612">
        <v>51.3</v>
      </c>
      <c r="Q7" s="1028">
        <v>52.8</v>
      </c>
      <c r="R7" s="1033">
        <v>753</v>
      </c>
      <c r="S7" s="612">
        <v>418</v>
      </c>
      <c r="T7" s="1035">
        <v>335</v>
      </c>
    </row>
    <row r="8" spans="1:20" x14ac:dyDescent="0.25">
      <c r="A8" s="219">
        <v>2022</v>
      </c>
      <c r="B8" s="617">
        <v>1</v>
      </c>
      <c r="C8" s="947">
        <v>33</v>
      </c>
      <c r="D8" s="981">
        <v>11</v>
      </c>
      <c r="E8" s="981">
        <v>22</v>
      </c>
      <c r="F8" s="1036">
        <v>543</v>
      </c>
      <c r="G8" s="981">
        <v>283</v>
      </c>
      <c r="H8" s="979">
        <v>260</v>
      </c>
      <c r="I8" s="754">
        <v>33.1</v>
      </c>
      <c r="J8" s="981">
        <v>33.5</v>
      </c>
      <c r="K8" s="1037">
        <v>32.799999999999997</v>
      </c>
      <c r="L8" s="1036">
        <v>1068</v>
      </c>
      <c r="M8" s="981">
        <v>541</v>
      </c>
      <c r="N8" s="691">
        <v>527</v>
      </c>
      <c r="O8" s="754">
        <v>59.3</v>
      </c>
      <c r="P8" s="981">
        <v>58.1</v>
      </c>
      <c r="Q8" s="691">
        <v>60.5</v>
      </c>
      <c r="R8" s="1036">
        <v>869</v>
      </c>
      <c r="S8" s="981">
        <v>469</v>
      </c>
      <c r="T8" s="1037">
        <v>400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34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2515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2851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363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79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771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61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93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87.387074357192489</v>
      </c>
      <c r="C21" s="739">
        <f>B10/(B7+B10)*100</f>
        <v>12.612925642807504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97.303754266211612</v>
      </c>
      <c r="C22" s="739">
        <f>B11/(B8+B11)*100</f>
        <v>2.696245733788396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87.387074357192489</v>
      </c>
      <c r="C26" s="739">
        <f>C21</f>
        <v>12.612925642807504</v>
      </c>
    </row>
    <row r="27" spans="1:10" ht="24.75" x14ac:dyDescent="0.25">
      <c r="A27" s="742" t="s">
        <v>1407</v>
      </c>
      <c r="B27" s="739">
        <f>B22</f>
        <v>97.303754266211612</v>
      </c>
      <c r="C27" s="739">
        <f>C22</f>
        <v>2.696245733788396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7</v>
      </c>
      <c r="C5" s="1095">
        <v>5</v>
      </c>
      <c r="D5" s="914" t="s">
        <v>5</v>
      </c>
      <c r="E5" s="211"/>
      <c r="F5" s="125">
        <v>2021</v>
      </c>
      <c r="G5" s="70">
        <v>12</v>
      </c>
      <c r="H5" s="55">
        <v>7</v>
      </c>
      <c r="I5" s="110">
        <v>5</v>
      </c>
      <c r="J5" s="70">
        <v>36</v>
      </c>
      <c r="K5" s="55">
        <v>0</v>
      </c>
      <c r="L5" s="110">
        <v>36</v>
      </c>
      <c r="M5" s="70">
        <v>2551</v>
      </c>
      <c r="N5" s="55">
        <v>2952</v>
      </c>
      <c r="O5" s="70">
        <v>374</v>
      </c>
      <c r="P5" s="110">
        <v>97</v>
      </c>
    </row>
    <row r="6" spans="1:16" x14ac:dyDescent="0.25">
      <c r="A6" s="923" t="s">
        <v>259</v>
      </c>
      <c r="B6" s="1096">
        <v>0</v>
      </c>
      <c r="C6" s="1097">
        <v>34</v>
      </c>
      <c r="D6" s="915" t="s">
        <v>5</v>
      </c>
      <c r="E6" s="254"/>
      <c r="F6" s="125">
        <v>2022</v>
      </c>
      <c r="G6" s="212">
        <v>12</v>
      </c>
      <c r="H6" s="58">
        <v>7</v>
      </c>
      <c r="I6" s="160">
        <v>5</v>
      </c>
      <c r="J6" s="212">
        <v>34</v>
      </c>
      <c r="K6" s="58">
        <v>0</v>
      </c>
      <c r="L6" s="160">
        <v>34</v>
      </c>
      <c r="M6" s="212">
        <v>2515</v>
      </c>
      <c r="N6" s="58">
        <v>2851</v>
      </c>
      <c r="O6" s="212">
        <v>363</v>
      </c>
      <c r="P6" s="160">
        <v>79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14</v>
      </c>
      <c r="H7" s="94">
        <v>9</v>
      </c>
      <c r="I7" s="169">
        <v>5</v>
      </c>
      <c r="J7" s="167"/>
      <c r="K7" s="94"/>
      <c r="L7" s="169"/>
      <c r="M7" s="167">
        <v>2862</v>
      </c>
      <c r="N7" s="94">
        <v>2897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7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34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93.6</v>
      </c>
      <c r="C5" s="611">
        <v>93.5</v>
      </c>
      <c r="D5" s="945">
        <v>93.7</v>
      </c>
      <c r="E5" s="610"/>
      <c r="F5" s="611"/>
      <c r="G5" s="945"/>
      <c r="H5" s="610"/>
      <c r="I5" s="611"/>
      <c r="J5" s="945"/>
      <c r="K5" s="610">
        <v>796</v>
      </c>
      <c r="L5" s="611">
        <v>398</v>
      </c>
      <c r="M5" s="945">
        <v>398</v>
      </c>
      <c r="N5" s="610">
        <v>96.2</v>
      </c>
      <c r="O5" s="611">
        <v>97.8</v>
      </c>
      <c r="P5" s="945">
        <v>94.6</v>
      </c>
      <c r="Q5" s="610">
        <v>0.6</v>
      </c>
      <c r="R5" s="611">
        <v>1.5</v>
      </c>
      <c r="S5" s="945">
        <v>0</v>
      </c>
    </row>
    <row r="6" spans="1:19" x14ac:dyDescent="0.25">
      <c r="A6" s="286">
        <v>2021</v>
      </c>
      <c r="B6" s="457">
        <v>93.7</v>
      </c>
      <c r="C6" s="458">
        <v>93.2</v>
      </c>
      <c r="D6" s="976">
        <v>94.3</v>
      </c>
      <c r="E6" s="457">
        <v>44</v>
      </c>
      <c r="F6" s="458">
        <v>30</v>
      </c>
      <c r="G6" s="976">
        <v>14</v>
      </c>
      <c r="H6" s="457">
        <v>95</v>
      </c>
      <c r="I6" s="458">
        <v>45</v>
      </c>
      <c r="J6" s="976">
        <v>50</v>
      </c>
      <c r="K6" s="457">
        <v>789</v>
      </c>
      <c r="L6" s="458">
        <v>375</v>
      </c>
      <c r="M6" s="976">
        <v>414</v>
      </c>
      <c r="N6" s="457">
        <v>97.2</v>
      </c>
      <c r="O6" s="458">
        <v>95.1</v>
      </c>
      <c r="P6" s="976">
        <v>97.6</v>
      </c>
      <c r="Q6" s="457">
        <v>1.2</v>
      </c>
      <c r="R6" s="458">
        <v>2.4</v>
      </c>
      <c r="S6" s="976">
        <v>0</v>
      </c>
    </row>
    <row r="7" spans="1:19" x14ac:dyDescent="0.25">
      <c r="A7" s="286">
        <v>2022</v>
      </c>
      <c r="B7" s="601">
        <v>97.2</v>
      </c>
      <c r="C7" s="612">
        <v>97.3</v>
      </c>
      <c r="D7" s="980">
        <v>97</v>
      </c>
      <c r="E7" s="601">
        <v>54</v>
      </c>
      <c r="F7" s="612">
        <v>36</v>
      </c>
      <c r="G7" s="980">
        <v>18</v>
      </c>
      <c r="H7" s="601">
        <v>95</v>
      </c>
      <c r="I7" s="612">
        <v>54</v>
      </c>
      <c r="J7" s="980">
        <v>41</v>
      </c>
      <c r="K7" s="601">
        <v>771</v>
      </c>
      <c r="L7" s="612">
        <v>403</v>
      </c>
      <c r="M7" s="980">
        <v>368</v>
      </c>
      <c r="N7" s="601">
        <v>100.9</v>
      </c>
      <c r="O7" s="612">
        <v>102.8</v>
      </c>
      <c r="P7" s="980">
        <v>98.9</v>
      </c>
      <c r="Q7" s="601">
        <v>0.2</v>
      </c>
      <c r="R7" s="612">
        <v>0.1</v>
      </c>
      <c r="S7" s="980">
        <v>0.2</v>
      </c>
    </row>
    <row r="8" spans="1:19" x14ac:dyDescent="0.25">
      <c r="A8" s="219">
        <v>2023</v>
      </c>
      <c r="B8" s="947"/>
      <c r="C8" s="981"/>
      <c r="D8" s="979"/>
      <c r="E8" s="947">
        <v>61</v>
      </c>
      <c r="F8" s="981">
        <v>43</v>
      </c>
      <c r="G8" s="979">
        <v>18</v>
      </c>
      <c r="H8" s="947">
        <v>93</v>
      </c>
      <c r="I8" s="981">
        <v>48</v>
      </c>
      <c r="J8" s="979">
        <v>45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21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2379463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31883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345</v>
      </c>
      <c r="C5" s="616">
        <v>227</v>
      </c>
      <c r="D5" s="616">
        <v>118</v>
      </c>
      <c r="E5" s="599">
        <v>2201</v>
      </c>
      <c r="F5" s="616">
        <v>1048</v>
      </c>
      <c r="G5" s="945">
        <v>1153</v>
      </c>
      <c r="H5" s="616">
        <v>772</v>
      </c>
      <c r="I5" s="616">
        <v>311</v>
      </c>
      <c r="J5" s="616">
        <v>461</v>
      </c>
      <c r="K5" s="217">
        <f>SUM(B5,E5,H5)</f>
        <v>3318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270</v>
      </c>
      <c r="C6" s="612">
        <v>183</v>
      </c>
      <c r="D6" s="946">
        <v>87</v>
      </c>
      <c r="E6" s="601">
        <v>2195</v>
      </c>
      <c r="F6" s="612">
        <v>1051</v>
      </c>
      <c r="G6" s="946">
        <v>1144</v>
      </c>
      <c r="H6" s="601">
        <v>756</v>
      </c>
      <c r="I6" s="612">
        <v>319</v>
      </c>
      <c r="J6" s="612">
        <v>437</v>
      </c>
      <c r="K6" s="218">
        <f>SUM(B6,E6,H6)</f>
        <v>3221</v>
      </c>
      <c r="M6" s="105" t="s">
        <v>284</v>
      </c>
      <c r="N6" s="171">
        <f>IF(ISBLANK(J7),"",J7)</f>
        <v>407</v>
      </c>
      <c r="O6" s="80">
        <f>IF(ISBLANK(I7),"",I7)</f>
        <v>310</v>
      </c>
      <c r="P6" s="211"/>
    </row>
    <row r="7" spans="1:17" ht="24.75" x14ac:dyDescent="0.25">
      <c r="A7" s="218">
        <v>2023</v>
      </c>
      <c r="B7" s="601">
        <v>256</v>
      </c>
      <c r="C7" s="612">
        <v>192</v>
      </c>
      <c r="D7" s="946">
        <v>64</v>
      </c>
      <c r="E7" s="601">
        <v>2179</v>
      </c>
      <c r="F7" s="612">
        <v>1032</v>
      </c>
      <c r="G7" s="946">
        <v>1147</v>
      </c>
      <c r="H7" s="601">
        <v>717</v>
      </c>
      <c r="I7" s="612">
        <v>310</v>
      </c>
      <c r="J7" s="612">
        <v>407</v>
      </c>
      <c r="K7" s="218">
        <f>SUM(B7,E7,H7)</f>
        <v>3152</v>
      </c>
      <c r="M7" s="106" t="s">
        <v>285</v>
      </c>
      <c r="N7" s="220">
        <f>IF(ISBLANK(G7),"",G7)</f>
        <v>1147</v>
      </c>
      <c r="O7" s="107">
        <f>IF(ISBLANK(F7),"",F7)</f>
        <v>1032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64</v>
      </c>
      <c r="O8" s="83">
        <f>IF(ISBLANK(C7),"",C7)</f>
        <v>192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407</v>
      </c>
      <c r="O13" s="80">
        <f>IF(ISBLANK(I7),"",I7)</f>
        <v>310</v>
      </c>
      <c r="P13" s="211"/>
    </row>
    <row r="14" spans="1:17" ht="27.75" customHeight="1" x14ac:dyDescent="0.25">
      <c r="M14" s="106" t="s">
        <v>515</v>
      </c>
      <c r="N14" s="220">
        <f>IF(ISBLANK(G7),"",G7)</f>
        <v>1147</v>
      </c>
      <c r="O14" s="107">
        <f>IF(ISBLANK(F7),"",F7)</f>
        <v>1032</v>
      </c>
      <c r="P14" s="211"/>
    </row>
    <row r="15" spans="1:17" ht="26.25" customHeight="1" x14ac:dyDescent="0.25">
      <c r="M15" s="108" t="s">
        <v>516</v>
      </c>
      <c r="N15" s="170">
        <f>IF(ISBLANK(D7),"",D7)</f>
        <v>64</v>
      </c>
      <c r="O15" s="83">
        <f>IF(ISBLANK(C7),"",C7)</f>
        <v>192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100</v>
      </c>
      <c r="C21" s="616">
        <v>73</v>
      </c>
      <c r="D21" s="616">
        <v>27</v>
      </c>
      <c r="E21" s="599">
        <v>588</v>
      </c>
      <c r="F21" s="616">
        <v>290</v>
      </c>
      <c r="G21" s="945">
        <v>298</v>
      </c>
      <c r="H21" s="616">
        <v>170</v>
      </c>
      <c r="I21" s="616">
        <v>68</v>
      </c>
      <c r="J21" s="616">
        <v>102</v>
      </c>
      <c r="K21" s="217">
        <f>SUM(B21,E21,H21)</f>
        <v>858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123</v>
      </c>
      <c r="C22" s="1028">
        <v>81</v>
      </c>
      <c r="D22" s="980">
        <v>42</v>
      </c>
      <c r="E22" s="1034">
        <v>588</v>
      </c>
      <c r="F22" s="1028">
        <v>280</v>
      </c>
      <c r="G22" s="980">
        <v>308</v>
      </c>
      <c r="H22" s="1034">
        <v>184</v>
      </c>
      <c r="I22" s="1028">
        <v>71</v>
      </c>
      <c r="J22" s="1028">
        <v>113</v>
      </c>
      <c r="K22" s="218">
        <f>SUM(B22,E22,H22)</f>
        <v>895</v>
      </c>
      <c r="M22" s="105" t="s">
        <v>284</v>
      </c>
      <c r="N22" s="171">
        <f>IF(ISBLANK(J23),"",J23)</f>
        <v>105</v>
      </c>
      <c r="O22" s="80">
        <f>IF(ISBLANK(I23),"",I23)</f>
        <v>92</v>
      </c>
      <c r="P22" s="211"/>
    </row>
    <row r="23" spans="1:17" ht="24.75" x14ac:dyDescent="0.25">
      <c r="A23" s="218">
        <v>2022</v>
      </c>
      <c r="B23" s="1034">
        <v>128</v>
      </c>
      <c r="C23" s="1028">
        <v>85</v>
      </c>
      <c r="D23" s="980">
        <v>43</v>
      </c>
      <c r="E23" s="1034">
        <v>566</v>
      </c>
      <c r="F23" s="1028">
        <v>265</v>
      </c>
      <c r="G23" s="980">
        <v>301</v>
      </c>
      <c r="H23" s="1034">
        <v>197</v>
      </c>
      <c r="I23" s="1028">
        <v>92</v>
      </c>
      <c r="J23" s="1028">
        <v>105</v>
      </c>
      <c r="K23" s="218">
        <f>SUM(B23,E23,H23)</f>
        <v>891</v>
      </c>
      <c r="M23" s="106" t="s">
        <v>285</v>
      </c>
      <c r="N23" s="220">
        <f>IF(ISBLANK(G23),"",G23)</f>
        <v>301</v>
      </c>
      <c r="O23" s="107">
        <f>IF(ISBLANK(F23),"",F23)</f>
        <v>265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43</v>
      </c>
      <c r="O24" s="109">
        <f>IF(ISBLANK(C23),"",C23)</f>
        <v>85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105</v>
      </c>
      <c r="O29" s="80">
        <f>IF(ISBLANK(I23),"",I23)</f>
        <v>92</v>
      </c>
      <c r="P29" s="211"/>
    </row>
    <row r="30" spans="1:17" ht="27.75" customHeight="1" x14ac:dyDescent="0.25">
      <c r="M30" s="106" t="s">
        <v>515</v>
      </c>
      <c r="N30" s="220">
        <f>IF(ISBLANK(G23),"",G23)</f>
        <v>301</v>
      </c>
      <c r="O30" s="107">
        <f>IF(ISBLANK(F23),"",F23)</f>
        <v>265</v>
      </c>
      <c r="P30" s="211"/>
    </row>
    <row r="31" spans="1:17" ht="27.75" customHeight="1" x14ac:dyDescent="0.25">
      <c r="M31" s="108" t="s">
        <v>516</v>
      </c>
      <c r="N31" s="221">
        <f>IF(ISBLANK(D23),"",D23)</f>
        <v>43</v>
      </c>
      <c r="O31" s="109">
        <f>IF(ISBLANK(C23),"",C23)</f>
        <v>85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1170252</v>
      </c>
      <c r="D5" s="253"/>
    </row>
    <row r="6" spans="1:4" ht="30" x14ac:dyDescent="0.25">
      <c r="A6" s="686" t="s">
        <v>474</v>
      </c>
      <c r="B6" s="617">
        <v>1209211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0.4</v>
      </c>
      <c r="J5" s="611">
        <v>0.4</v>
      </c>
      <c r="K5" s="945">
        <v>0.5</v>
      </c>
      <c r="L5" s="610"/>
      <c r="M5" s="611"/>
      <c r="N5" s="945"/>
    </row>
    <row r="6" spans="1:14" x14ac:dyDescent="0.25">
      <c r="A6" s="286">
        <v>2021</v>
      </c>
      <c r="B6" s="457">
        <v>7</v>
      </c>
      <c r="C6" s="457"/>
      <c r="D6" s="458"/>
      <c r="E6" s="976"/>
      <c r="F6" s="457">
        <v>33</v>
      </c>
      <c r="G6" s="458">
        <v>18</v>
      </c>
      <c r="H6" s="976">
        <v>15</v>
      </c>
      <c r="I6" s="457">
        <v>0.6</v>
      </c>
      <c r="J6" s="458">
        <v>-0.1</v>
      </c>
      <c r="K6" s="976">
        <v>1.4</v>
      </c>
      <c r="L6" s="457"/>
      <c r="M6" s="458"/>
      <c r="N6" s="976"/>
    </row>
    <row r="7" spans="1:14" x14ac:dyDescent="0.25">
      <c r="A7" s="286">
        <v>2022</v>
      </c>
      <c r="B7" s="601">
        <v>7</v>
      </c>
      <c r="C7" s="601"/>
      <c r="D7" s="612"/>
      <c r="E7" s="980"/>
      <c r="F7" s="601">
        <v>19</v>
      </c>
      <c r="G7" s="612">
        <v>11</v>
      </c>
      <c r="H7" s="980">
        <v>8</v>
      </c>
      <c r="I7" s="601">
        <v>0.8</v>
      </c>
      <c r="J7" s="612">
        <v>0.2</v>
      </c>
      <c r="K7" s="980">
        <v>1.3</v>
      </c>
      <c r="L7" s="601"/>
      <c r="M7" s="612"/>
      <c r="N7" s="980"/>
    </row>
    <row r="8" spans="1:14" x14ac:dyDescent="0.25">
      <c r="A8" s="219">
        <v>2023</v>
      </c>
      <c r="B8" s="947">
        <v>7</v>
      </c>
      <c r="C8" s="947"/>
      <c r="D8" s="981"/>
      <c r="E8" s="979"/>
      <c r="F8" s="947">
        <v>21</v>
      </c>
      <c r="G8" s="981">
        <v>16</v>
      </c>
      <c r="H8" s="979">
        <v>5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100</v>
      </c>
      <c r="C5" s="207">
        <v>73</v>
      </c>
      <c r="G5" s="113"/>
      <c r="H5" s="174" t="s">
        <v>586</v>
      </c>
      <c r="I5" s="207">
        <v>81</v>
      </c>
      <c r="J5" s="207">
        <v>70</v>
      </c>
    </row>
    <row r="6" spans="1:13" ht="15" customHeight="1" x14ac:dyDescent="0.25">
      <c r="A6" s="175" t="s">
        <v>587</v>
      </c>
      <c r="B6" s="208">
        <v>2279</v>
      </c>
      <c r="C6" s="208">
        <v>410</v>
      </c>
      <c r="G6" s="113"/>
      <c r="H6" s="175" t="s">
        <v>587</v>
      </c>
      <c r="I6" s="208">
        <v>577</v>
      </c>
      <c r="J6" s="208">
        <v>154</v>
      </c>
    </row>
    <row r="7" spans="1:13" ht="15" customHeight="1" x14ac:dyDescent="0.25">
      <c r="A7" s="175" t="s">
        <v>588</v>
      </c>
      <c r="B7" s="208">
        <v>4216</v>
      </c>
      <c r="C7" s="208">
        <v>2625</v>
      </c>
      <c r="G7" s="113"/>
      <c r="H7" s="175" t="s">
        <v>588</v>
      </c>
      <c r="I7" s="208">
        <v>2131</v>
      </c>
      <c r="J7" s="208">
        <v>1051</v>
      </c>
    </row>
    <row r="8" spans="1:13" ht="15" customHeight="1" x14ac:dyDescent="0.25">
      <c r="A8" s="175" t="s">
        <v>589</v>
      </c>
      <c r="B8" s="208">
        <v>8999</v>
      </c>
      <c r="C8" s="208">
        <v>8776</v>
      </c>
      <c r="G8" s="113"/>
      <c r="H8" s="175" t="s">
        <v>589</v>
      </c>
      <c r="I8" s="208">
        <v>7344</v>
      </c>
      <c r="J8" s="208">
        <v>6450</v>
      </c>
    </row>
    <row r="9" spans="1:13" ht="15" customHeight="1" x14ac:dyDescent="0.25">
      <c r="A9" s="175" t="s">
        <v>590</v>
      </c>
      <c r="B9" s="208">
        <v>14847</v>
      </c>
      <c r="C9" s="208">
        <v>17691</v>
      </c>
      <c r="G9" s="113"/>
      <c r="H9" s="175" t="s">
        <v>590</v>
      </c>
      <c r="I9" s="208">
        <v>15086</v>
      </c>
      <c r="J9" s="208">
        <v>17643</v>
      </c>
    </row>
    <row r="10" spans="1:13" ht="15" customHeight="1" x14ac:dyDescent="0.25">
      <c r="A10" s="175" t="s">
        <v>591</v>
      </c>
      <c r="B10" s="208">
        <v>1924</v>
      </c>
      <c r="C10" s="208">
        <v>2184</v>
      </c>
      <c r="G10" s="113"/>
      <c r="H10" s="175" t="s">
        <v>591</v>
      </c>
      <c r="I10" s="208">
        <v>2140</v>
      </c>
      <c r="J10" s="208">
        <v>2103</v>
      </c>
    </row>
    <row r="11" spans="1:13" ht="15" customHeight="1" x14ac:dyDescent="0.25">
      <c r="A11" s="176" t="s">
        <v>592</v>
      </c>
      <c r="B11" s="209">
        <v>3011</v>
      </c>
      <c r="C11" s="209">
        <v>3263</v>
      </c>
      <c r="G11" s="113"/>
      <c r="H11" s="176" t="s">
        <v>592</v>
      </c>
      <c r="I11" s="209">
        <v>4731</v>
      </c>
      <c r="J11" s="209">
        <v>4173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100</v>
      </c>
      <c r="C17" s="178">
        <f>IF(ISBLANK(C5),"0",C5)</f>
        <v>73</v>
      </c>
      <c r="G17" s="113"/>
      <c r="H17" s="174" t="s">
        <v>586</v>
      </c>
      <c r="I17" s="177">
        <f>IF(ISBLANK(I5),"0",I5)</f>
        <v>81</v>
      </c>
      <c r="J17" s="178">
        <f>IF(ISBLANK(J5),"0",J5)</f>
        <v>70</v>
      </c>
    </row>
    <row r="18" spans="1:13" ht="15" customHeight="1" x14ac:dyDescent="0.25">
      <c r="A18" s="175" t="s">
        <v>587</v>
      </c>
      <c r="B18" s="179">
        <f t="shared" ref="B18:C18" si="0">IF(ISBLANK(B6),"0",B6)</f>
        <v>2279</v>
      </c>
      <c r="C18" s="180">
        <f t="shared" si="0"/>
        <v>410</v>
      </c>
      <c r="G18" s="113"/>
      <c r="H18" s="175" t="s">
        <v>587</v>
      </c>
      <c r="I18" s="179">
        <f t="shared" ref="I18:J18" si="1">IF(ISBLANK(I6),"0",I6)</f>
        <v>577</v>
      </c>
      <c r="J18" s="180">
        <f t="shared" si="1"/>
        <v>154</v>
      </c>
    </row>
    <row r="19" spans="1:13" ht="15" customHeight="1" x14ac:dyDescent="0.25">
      <c r="A19" s="175" t="s">
        <v>588</v>
      </c>
      <c r="B19" s="179">
        <f t="shared" ref="B19:C19" si="2">IF(ISBLANK(B7),"0",B7)</f>
        <v>4216</v>
      </c>
      <c r="C19" s="180">
        <f t="shared" si="2"/>
        <v>2625</v>
      </c>
      <c r="G19" s="113"/>
      <c r="H19" s="175" t="s">
        <v>588</v>
      </c>
      <c r="I19" s="179">
        <f t="shared" ref="I19:J19" si="3">IF(ISBLANK(I7),"0",I7)</f>
        <v>2131</v>
      </c>
      <c r="J19" s="180">
        <f t="shared" si="3"/>
        <v>1051</v>
      </c>
    </row>
    <row r="20" spans="1:13" ht="15" customHeight="1" x14ac:dyDescent="0.25">
      <c r="A20" s="175" t="s">
        <v>589</v>
      </c>
      <c r="B20" s="179">
        <f t="shared" ref="B20:C20" si="4">IF(ISBLANK(B8),"0",B8)</f>
        <v>8999</v>
      </c>
      <c r="C20" s="180">
        <f t="shared" si="4"/>
        <v>8776</v>
      </c>
      <c r="G20" s="113"/>
      <c r="H20" s="175" t="s">
        <v>589</v>
      </c>
      <c r="I20" s="179">
        <f t="shared" ref="I20:J20" si="5">IF(ISBLANK(I8),"0",I8)</f>
        <v>7344</v>
      </c>
      <c r="J20" s="180">
        <f t="shared" si="5"/>
        <v>6450</v>
      </c>
    </row>
    <row r="21" spans="1:13" ht="15" customHeight="1" x14ac:dyDescent="0.25">
      <c r="A21" s="175" t="s">
        <v>590</v>
      </c>
      <c r="B21" s="179">
        <f t="shared" ref="B21:C21" si="6">IF(ISBLANK(B9),"0",B9)</f>
        <v>14847</v>
      </c>
      <c r="C21" s="180">
        <f t="shared" si="6"/>
        <v>17691</v>
      </c>
      <c r="G21" s="113"/>
      <c r="H21" s="175" t="s">
        <v>590</v>
      </c>
      <c r="I21" s="179">
        <f t="shared" ref="I21:J21" si="7">IF(ISBLANK(I9),"0",I9)</f>
        <v>15086</v>
      </c>
      <c r="J21" s="180">
        <f t="shared" si="7"/>
        <v>17643</v>
      </c>
    </row>
    <row r="22" spans="1:13" ht="15" customHeight="1" x14ac:dyDescent="0.25">
      <c r="A22" s="175" t="s">
        <v>591</v>
      </c>
      <c r="B22" s="179">
        <f t="shared" ref="B22:C22" si="8">IF(ISBLANK(B10),"0",B10)</f>
        <v>1924</v>
      </c>
      <c r="C22" s="180">
        <f t="shared" si="8"/>
        <v>2184</v>
      </c>
      <c r="G22" s="113"/>
      <c r="H22" s="175" t="s">
        <v>591</v>
      </c>
      <c r="I22" s="179">
        <f t="shared" ref="I22:J22" si="9">IF(ISBLANK(I10),"0",I10)</f>
        <v>2140</v>
      </c>
      <c r="J22" s="180">
        <f t="shared" si="9"/>
        <v>2103</v>
      </c>
    </row>
    <row r="23" spans="1:13" ht="15" customHeight="1" x14ac:dyDescent="0.25">
      <c r="A23" s="176" t="s">
        <v>592</v>
      </c>
      <c r="B23" s="181">
        <f t="shared" ref="B23:C23" si="10">IF(ISBLANK(B11),"0",B11)</f>
        <v>3011</v>
      </c>
      <c r="C23" s="182">
        <f t="shared" si="10"/>
        <v>3263</v>
      </c>
      <c r="G23" s="113"/>
      <c r="H23" s="176" t="s">
        <v>592</v>
      </c>
      <c r="I23" s="181">
        <f t="shared" ref="I23:J23" si="11">IF(ISBLANK(I11),"0",I11)</f>
        <v>4731</v>
      </c>
      <c r="J23" s="182">
        <f t="shared" si="11"/>
        <v>4173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0.28267752148349162</v>
      </c>
      <c r="C29" s="184">
        <f>C17/SUM(C17:C23)*100</f>
        <v>0.20844040888584317</v>
      </c>
      <c r="D29" s="253"/>
      <c r="E29" s="253"/>
      <c r="G29" s="113"/>
      <c r="H29" s="174" t="s">
        <v>593</v>
      </c>
      <c r="I29" s="184">
        <f>I17/SUM(I17:I23)*100</f>
        <v>0.25241508258024303</v>
      </c>
      <c r="J29" s="184">
        <f>J17/SUM(J17:J23)*100</f>
        <v>0.22121097206421439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6.4422207146087747</v>
      </c>
      <c r="C30" s="185">
        <f>C18/SUM(C17:C23)*100</f>
        <v>1.1706927074410372</v>
      </c>
      <c r="D30" s="253"/>
      <c r="E30" s="253"/>
      <c r="G30" s="113"/>
      <c r="H30" s="175" t="s">
        <v>594</v>
      </c>
      <c r="I30" s="185">
        <f>I18/SUM(I17:I23)*100</f>
        <v>1.7980679339358054</v>
      </c>
      <c r="J30" s="185">
        <f>J18/SUM(J17:J23)*100</f>
        <v>0.48666413854127161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11.917684305744007</v>
      </c>
      <c r="C31" s="185">
        <f>C19/SUM(C17:C23)*100</f>
        <v>7.4952886756895669</v>
      </c>
      <c r="D31" s="253"/>
      <c r="E31" s="253"/>
      <c r="G31" s="113"/>
      <c r="H31" s="175" t="s">
        <v>595</v>
      </c>
      <c r="I31" s="185">
        <f>I19/SUM(I17:I23)*100</f>
        <v>6.6406980367715791</v>
      </c>
      <c r="J31" s="185">
        <f>J19/SUM(J17:J23)*100</f>
        <v>3.3213247377069903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25.438150158299411</v>
      </c>
      <c r="C32" s="185">
        <f>C20/SUM(C17:C23)*100</f>
        <v>25.058534635372055</v>
      </c>
      <c r="D32" s="253"/>
      <c r="E32" s="253"/>
      <c r="G32" s="113"/>
      <c r="H32" s="175" t="s">
        <v>596</v>
      </c>
      <c r="I32" s="185">
        <f>I20/SUM(I17:I23)*100</f>
        <v>22.885634153942039</v>
      </c>
      <c r="J32" s="185">
        <f>J20/SUM(J17:J23)*100</f>
        <v>20.383010997345469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41.969131614654003</v>
      </c>
      <c r="C33" s="185">
        <f>C21/SUM(C17:C23)*100</f>
        <v>50.513962652047283</v>
      </c>
      <c r="D33" s="253"/>
      <c r="E33" s="253"/>
      <c r="G33" s="113"/>
      <c r="H33" s="175" t="s">
        <v>597</v>
      </c>
      <c r="I33" s="185">
        <f>I21/SUM(I17:I23)*100</f>
        <v>47.01153007167342</v>
      </c>
      <c r="J33" s="185">
        <f>J21/SUM(J17:J23)*100</f>
        <v>55.754645430413355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5.4387155133423795</v>
      </c>
      <c r="C34" s="185">
        <f>C22/SUM(C17:C23)*100</f>
        <v>6.2360801781737196</v>
      </c>
      <c r="D34" s="253"/>
      <c r="E34" s="253"/>
      <c r="G34" s="113"/>
      <c r="H34" s="175" t="s">
        <v>598</v>
      </c>
      <c r="I34" s="185">
        <f>I22/SUM(I17:I23)*100</f>
        <v>6.6687441570582733</v>
      </c>
      <c r="J34" s="185">
        <f>J22/SUM(J17:J23)*100</f>
        <v>6.6458096321577553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8.5114201718679325</v>
      </c>
      <c r="C35" s="186">
        <f>C23/SUM(C17:C23)*100</f>
        <v>9.3170007423904977</v>
      </c>
      <c r="D35" s="253"/>
      <c r="E35" s="253"/>
      <c r="G35" s="113"/>
      <c r="H35" s="176" t="s">
        <v>599</v>
      </c>
      <c r="I35" s="186">
        <f>I23/SUM(I17:I23)*100</f>
        <v>14.742910564038642</v>
      </c>
      <c r="J35" s="186">
        <f>J23/SUM(J17:J23)*100</f>
        <v>13.187334091770953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0.28267752148349162</v>
      </c>
      <c r="C41" s="184">
        <f t="shared" si="12"/>
        <v>0.20844040888584317</v>
      </c>
      <c r="G41" s="113"/>
      <c r="H41" s="174" t="s">
        <v>601</v>
      </c>
      <c r="I41" s="184">
        <f t="shared" ref="I41:J41" si="13">I29</f>
        <v>0.25241508258024303</v>
      </c>
      <c r="J41" s="184">
        <f t="shared" si="13"/>
        <v>0.22121097206421439</v>
      </c>
    </row>
    <row r="42" spans="1:12" x14ac:dyDescent="0.25">
      <c r="A42" s="175" t="s">
        <v>602</v>
      </c>
      <c r="B42" s="185">
        <f t="shared" si="12"/>
        <v>6.4422207146087747</v>
      </c>
      <c r="C42" s="185">
        <f t="shared" si="12"/>
        <v>1.1706927074410372</v>
      </c>
      <c r="G42" s="113"/>
      <c r="H42" s="175" t="s">
        <v>602</v>
      </c>
      <c r="I42" s="185">
        <f t="shared" ref="I42:J42" si="14">I30</f>
        <v>1.7980679339358054</v>
      </c>
      <c r="J42" s="185">
        <f t="shared" si="14"/>
        <v>0.48666413854127161</v>
      </c>
    </row>
    <row r="43" spans="1:12" x14ac:dyDescent="0.25">
      <c r="A43" s="175" t="s">
        <v>603</v>
      </c>
      <c r="B43" s="185">
        <f t="shared" si="12"/>
        <v>11.917684305744007</v>
      </c>
      <c r="C43" s="185">
        <f t="shared" si="12"/>
        <v>7.4952886756895669</v>
      </c>
      <c r="G43" s="113"/>
      <c r="H43" s="175" t="s">
        <v>603</v>
      </c>
      <c r="I43" s="185">
        <f t="shared" ref="I43:J43" si="15">I31</f>
        <v>6.6406980367715791</v>
      </c>
      <c r="J43" s="185">
        <f t="shared" si="15"/>
        <v>3.3213247377069903</v>
      </c>
    </row>
    <row r="44" spans="1:12" x14ac:dyDescent="0.25">
      <c r="A44" s="175" t="s">
        <v>604</v>
      </c>
      <c r="B44" s="185">
        <f t="shared" si="12"/>
        <v>25.438150158299411</v>
      </c>
      <c r="C44" s="185">
        <f t="shared" si="12"/>
        <v>25.058534635372055</v>
      </c>
      <c r="G44" s="113"/>
      <c r="H44" s="175" t="s">
        <v>604</v>
      </c>
      <c r="I44" s="185">
        <f t="shared" ref="I44:J44" si="16">I32</f>
        <v>22.885634153942039</v>
      </c>
      <c r="J44" s="185">
        <f t="shared" si="16"/>
        <v>20.383010997345469</v>
      </c>
    </row>
    <row r="45" spans="1:12" x14ac:dyDescent="0.25">
      <c r="A45" s="175" t="s">
        <v>605</v>
      </c>
      <c r="B45" s="185">
        <f t="shared" si="12"/>
        <v>41.969131614654003</v>
      </c>
      <c r="C45" s="185">
        <f t="shared" si="12"/>
        <v>50.513962652047283</v>
      </c>
      <c r="G45" s="113"/>
      <c r="H45" s="175" t="s">
        <v>605</v>
      </c>
      <c r="I45" s="185">
        <f t="shared" ref="I45:J45" si="17">I33</f>
        <v>47.01153007167342</v>
      </c>
      <c r="J45" s="185">
        <f t="shared" si="17"/>
        <v>55.754645430413355</v>
      </c>
    </row>
    <row r="46" spans="1:12" x14ac:dyDescent="0.25">
      <c r="A46" s="175" t="s">
        <v>606</v>
      </c>
      <c r="B46" s="185">
        <f t="shared" si="12"/>
        <v>5.4387155133423795</v>
      </c>
      <c r="C46" s="185">
        <f t="shared" si="12"/>
        <v>6.2360801781737196</v>
      </c>
      <c r="G46" s="113"/>
      <c r="H46" s="175" t="s">
        <v>606</v>
      </c>
      <c r="I46" s="185">
        <f t="shared" ref="I46:J46" si="18">I34</f>
        <v>6.6687441570582733</v>
      </c>
      <c r="J46" s="185">
        <f t="shared" si="18"/>
        <v>6.6458096321577553</v>
      </c>
    </row>
    <row r="47" spans="1:12" x14ac:dyDescent="0.25">
      <c r="A47" s="176" t="s">
        <v>607</v>
      </c>
      <c r="B47" s="186">
        <f t="shared" si="12"/>
        <v>8.5114201718679325</v>
      </c>
      <c r="C47" s="186">
        <f t="shared" si="12"/>
        <v>9.3170007423904977</v>
      </c>
      <c r="G47" s="113"/>
      <c r="H47" s="176" t="s">
        <v>607</v>
      </c>
      <c r="I47" s="186">
        <f t="shared" ref="I47:J47" si="19">I35</f>
        <v>14.742910564038642</v>
      </c>
      <c r="J47" s="186">
        <f t="shared" si="19"/>
        <v>13.187334091770953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20792</v>
      </c>
      <c r="C5" s="207">
        <v>18683</v>
      </c>
      <c r="D5" s="253"/>
      <c r="E5" s="253"/>
      <c r="F5" s="1003"/>
      <c r="H5" s="174" t="s">
        <v>624</v>
      </c>
      <c r="I5" s="207">
        <v>9804</v>
      </c>
      <c r="J5" s="207">
        <v>8396</v>
      </c>
    </row>
    <row r="6" spans="1:10" ht="15" customHeight="1" x14ac:dyDescent="0.25">
      <c r="A6" s="175" t="s">
        <v>625</v>
      </c>
      <c r="B6" s="208">
        <v>4804</v>
      </c>
      <c r="C6" s="208">
        <v>5525</v>
      </c>
      <c r="D6" s="253"/>
      <c r="E6" s="253"/>
      <c r="F6" s="1003"/>
      <c r="H6" s="175" t="s">
        <v>625</v>
      </c>
      <c r="I6" s="208">
        <v>7643</v>
      </c>
      <c r="J6" s="208">
        <v>9162</v>
      </c>
    </row>
    <row r="7" spans="1:10" ht="15" customHeight="1" x14ac:dyDescent="0.25">
      <c r="A7" s="176" t="s">
        <v>626</v>
      </c>
      <c r="B7" s="209">
        <v>9780</v>
      </c>
      <c r="C7" s="209">
        <v>10814</v>
      </c>
      <c r="D7" s="253"/>
      <c r="E7" s="253"/>
      <c r="F7" s="1003"/>
      <c r="H7" s="175" t="s">
        <v>626</v>
      </c>
      <c r="I7" s="208">
        <v>14518</v>
      </c>
      <c r="J7" s="208">
        <v>13992</v>
      </c>
    </row>
    <row r="8" spans="1:10" x14ac:dyDescent="0.25">
      <c r="D8" s="253"/>
      <c r="E8" s="253"/>
      <c r="F8" s="1003"/>
      <c r="H8" s="176" t="s">
        <v>2351</v>
      </c>
      <c r="I8" s="209">
        <v>125</v>
      </c>
      <c r="J8" s="209">
        <v>94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20792</v>
      </c>
      <c r="C13" s="178">
        <f>IF(ISBLANK(C5),"0",C5)</f>
        <v>18683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4804</v>
      </c>
      <c r="C14" s="180">
        <f t="shared" si="0"/>
        <v>5525</v>
      </c>
      <c r="D14" s="253"/>
      <c r="E14" s="253"/>
      <c r="F14" s="1003"/>
      <c r="H14" s="174" t="s">
        <v>624</v>
      </c>
      <c r="I14" s="177">
        <f>IF(ISBLANK(I5),"0",I5)</f>
        <v>9804</v>
      </c>
      <c r="J14" s="178">
        <f>IF(ISBLANK(J5),"0",J5)</f>
        <v>8396</v>
      </c>
    </row>
    <row r="15" spans="1:10" ht="15" customHeight="1" x14ac:dyDescent="0.25">
      <c r="A15" s="176" t="s">
        <v>626</v>
      </c>
      <c r="B15" s="181">
        <f t="shared" si="0"/>
        <v>9780</v>
      </c>
      <c r="C15" s="182">
        <f t="shared" si="0"/>
        <v>10814</v>
      </c>
      <c r="D15" s="253"/>
      <c r="E15" s="253"/>
      <c r="F15" s="1003"/>
      <c r="H15" s="175" t="s">
        <v>625</v>
      </c>
      <c r="I15" s="179">
        <f t="shared" ref="I15:J15" si="1">IF(ISBLANK(I6),"0",I6)</f>
        <v>7643</v>
      </c>
      <c r="J15" s="180">
        <f t="shared" si="1"/>
        <v>9162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14518</v>
      </c>
      <c r="J16" s="180">
        <f t="shared" si="2"/>
        <v>13992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125</v>
      </c>
      <c r="J17" s="182">
        <f t="shared" si="3"/>
        <v>94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58.774310266847586</v>
      </c>
      <c r="C21" s="184">
        <f>C13/SUM(C13:C15)*100</f>
        <v>53.346467934441208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13.579828132066938</v>
      </c>
      <c r="C22" s="185">
        <f>C14/SUM(C13:C15)*100</f>
        <v>15.775798069784708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27.645861601085482</v>
      </c>
      <c r="C23" s="186">
        <f>C15/SUM(C13:C15)*100</f>
        <v>30.877733995774086</v>
      </c>
      <c r="D23" s="253"/>
      <c r="E23" s="253"/>
      <c r="F23" s="1003"/>
      <c r="H23" s="174" t="s">
        <v>629</v>
      </c>
      <c r="I23" s="184">
        <f>I14/SUM(I14:I17)*100</f>
        <v>30.551573698971641</v>
      </c>
      <c r="J23" s="184">
        <f>J14/SUM(J14:J17)*100</f>
        <v>26.532676020730626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23.81738859457775</v>
      </c>
      <c r="J24" s="185">
        <f>J15/SUM(J14:J17)*100</f>
        <v>28.953356086461891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45.241508258024304</v>
      </c>
      <c r="J25" s="185">
        <f>J16/SUM(J14:J17)*100</f>
        <v>44.21691315889268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0.38952944842630105</v>
      </c>
      <c r="J26" s="186">
        <f>J17/SUM(J14:J17)*100</f>
        <v>0.29705473391480219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58.774310266847586</v>
      </c>
      <c r="C29" s="189">
        <f t="shared" si="4"/>
        <v>53.346467934441208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13.579828132066938</v>
      </c>
      <c r="C30" s="192">
        <f t="shared" si="4"/>
        <v>15.775798069784708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27.645861601085482</v>
      </c>
      <c r="C31" s="195">
        <f t="shared" si="4"/>
        <v>30.877733995774086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30.551573698971641</v>
      </c>
      <c r="J32" s="189">
        <f>J23</f>
        <v>26.532676020730626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23.81738859457775</v>
      </c>
      <c r="J33" s="192">
        <f t="shared" si="5"/>
        <v>28.953356086461891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45.241508258024304</v>
      </c>
      <c r="J34" s="192">
        <f t="shared" si="6"/>
        <v>44.21691315889268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0.38952944842630105</v>
      </c>
      <c r="J35" s="195">
        <f t="shared" si="7"/>
        <v>0.29705473391480219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860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74631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73.77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10</v>
      </c>
      <c r="C5" s="655">
        <v>15</v>
      </c>
      <c r="E5" s="28"/>
      <c r="J5" s="654" t="s">
        <v>542</v>
      </c>
      <c r="K5" s="669">
        <f>IF(ISBLANK(B5),"",B5)</f>
        <v>10</v>
      </c>
      <c r="L5" s="618">
        <f>IF(ISBLANK(C5),"",C5)</f>
        <v>15</v>
      </c>
      <c r="N5" s="28"/>
    </row>
    <row r="6" spans="1:15" x14ac:dyDescent="0.25">
      <c r="A6" s="656" t="s">
        <v>543</v>
      </c>
      <c r="B6" s="657">
        <v>11</v>
      </c>
      <c r="C6" s="657">
        <v>15</v>
      </c>
      <c r="E6" s="44"/>
      <c r="J6" s="656" t="s">
        <v>543</v>
      </c>
      <c r="K6" s="670">
        <f t="shared" ref="K6:K10" si="0">IF(ISBLANK(B6),"",B6)</f>
        <v>11</v>
      </c>
      <c r="L6" s="619">
        <f t="shared" ref="L6:L10" si="1">IF(ISBLANK(C6),"",C6)</f>
        <v>15</v>
      </c>
      <c r="N6" s="44"/>
    </row>
    <row r="7" spans="1:15" x14ac:dyDescent="0.25">
      <c r="A7" s="656" t="s">
        <v>641</v>
      </c>
      <c r="B7" s="657">
        <v>82</v>
      </c>
      <c r="C7" s="657">
        <v>43</v>
      </c>
      <c r="E7" s="44"/>
      <c r="J7" s="656" t="s">
        <v>641</v>
      </c>
      <c r="K7" s="670">
        <f t="shared" si="0"/>
        <v>82</v>
      </c>
      <c r="L7" s="619">
        <f t="shared" si="1"/>
        <v>43</v>
      </c>
      <c r="N7" s="44"/>
    </row>
    <row r="8" spans="1:15" x14ac:dyDescent="0.25">
      <c r="A8" s="650" t="s">
        <v>642</v>
      </c>
      <c r="B8" s="651">
        <v>84</v>
      </c>
      <c r="C8" s="651">
        <v>41</v>
      </c>
      <c r="E8" s="21"/>
      <c r="J8" s="650" t="s">
        <v>642</v>
      </c>
      <c r="K8" s="670">
        <f t="shared" si="0"/>
        <v>84</v>
      </c>
      <c r="L8" s="619">
        <f t="shared" si="1"/>
        <v>41</v>
      </c>
      <c r="N8" s="21"/>
    </row>
    <row r="9" spans="1:15" x14ac:dyDescent="0.25">
      <c r="A9" s="650" t="s">
        <v>643</v>
      </c>
      <c r="B9" s="651">
        <v>182</v>
      </c>
      <c r="C9" s="651">
        <v>59</v>
      </c>
      <c r="E9" s="21"/>
      <c r="J9" s="650" t="s">
        <v>643</v>
      </c>
      <c r="K9" s="670">
        <f t="shared" si="0"/>
        <v>182</v>
      </c>
      <c r="L9" s="619">
        <f t="shared" si="1"/>
        <v>59</v>
      </c>
      <c r="N9" s="21"/>
    </row>
    <row r="10" spans="1:15" x14ac:dyDescent="0.25">
      <c r="A10" s="652" t="s">
        <v>365</v>
      </c>
      <c r="B10" s="653">
        <v>1689</v>
      </c>
      <c r="C10" s="653">
        <v>160</v>
      </c>
      <c r="J10" s="652" t="s">
        <v>365</v>
      </c>
      <c r="K10" s="671">
        <f t="shared" si="0"/>
        <v>1689</v>
      </c>
      <c r="L10" s="620">
        <f t="shared" si="1"/>
        <v>160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5.46</v>
      </c>
      <c r="C15" s="197"/>
      <c r="D15" s="253"/>
      <c r="E15" s="211"/>
      <c r="F15" s="253"/>
      <c r="G15" s="253"/>
      <c r="J15" s="673" t="s">
        <v>488</v>
      </c>
      <c r="K15" s="674">
        <f>B15</f>
        <v>5.46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0.89</v>
      </c>
      <c r="C16" s="197"/>
      <c r="D16" s="253"/>
      <c r="E16" s="254"/>
      <c r="F16" s="253"/>
      <c r="G16" s="253"/>
      <c r="J16" s="675" t="s">
        <v>489</v>
      </c>
      <c r="K16" s="676">
        <f>B16</f>
        <v>0.89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</v>
      </c>
      <c r="C18" s="197"/>
      <c r="D18" s="255"/>
      <c r="E18" s="256"/>
      <c r="F18" s="253"/>
      <c r="G18" s="253"/>
      <c r="J18" s="678" t="s">
        <v>501</v>
      </c>
      <c r="K18" s="674">
        <f>B18</f>
        <v>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6.24</v>
      </c>
      <c r="C19" s="198"/>
      <c r="D19" s="255"/>
      <c r="E19" s="256"/>
      <c r="F19" s="253"/>
      <c r="G19" s="253"/>
      <c r="J19" s="672" t="s">
        <v>502</v>
      </c>
      <c r="K19" s="676">
        <f>B19</f>
        <v>6.24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3.18</v>
      </c>
      <c r="C21" s="253"/>
      <c r="D21" s="253"/>
      <c r="E21" s="253"/>
      <c r="F21" s="253"/>
      <c r="G21" s="253"/>
      <c r="J21" s="661" t="s">
        <v>498</v>
      </c>
      <c r="K21" s="679">
        <f>B21</f>
        <v>3.18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4</v>
      </c>
      <c r="E32" s="28"/>
      <c r="J32" s="654" t="s">
        <v>542</v>
      </c>
      <c r="K32" s="669">
        <f>IF(ISBLANK(B32),"",B32)</f>
        <v>6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10</v>
      </c>
      <c r="C33" s="657">
        <v>3</v>
      </c>
      <c r="E33" s="44"/>
      <c r="J33" s="656" t="s">
        <v>543</v>
      </c>
      <c r="K33" s="670">
        <f t="shared" ref="K33:K37" si="2">IF(ISBLANK(B33),"",B33)</f>
        <v>10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21</v>
      </c>
      <c r="C34" s="657">
        <v>15</v>
      </c>
      <c r="E34" s="44"/>
      <c r="J34" s="656" t="s">
        <v>641</v>
      </c>
      <c r="K34" s="670">
        <f t="shared" si="2"/>
        <v>21</v>
      </c>
      <c r="L34" s="619">
        <f t="shared" si="3"/>
        <v>15</v>
      </c>
      <c r="N34" s="44"/>
    </row>
    <row r="35" spans="1:15" x14ac:dyDescent="0.25">
      <c r="A35" s="650" t="s">
        <v>642</v>
      </c>
      <c r="B35" s="651">
        <v>47</v>
      </c>
      <c r="C35" s="651">
        <v>18</v>
      </c>
      <c r="E35" s="21"/>
      <c r="J35" s="650" t="s">
        <v>642</v>
      </c>
      <c r="K35" s="670">
        <f t="shared" si="2"/>
        <v>47</v>
      </c>
      <c r="L35" s="619">
        <f t="shared" si="3"/>
        <v>18</v>
      </c>
      <c r="N35" s="21"/>
    </row>
    <row r="36" spans="1:15" x14ac:dyDescent="0.25">
      <c r="A36" s="650" t="s">
        <v>643</v>
      </c>
      <c r="B36" s="651">
        <v>64</v>
      </c>
      <c r="C36" s="651">
        <v>22</v>
      </c>
      <c r="E36" s="21"/>
      <c r="J36" s="650" t="s">
        <v>643</v>
      </c>
      <c r="K36" s="670">
        <f t="shared" si="2"/>
        <v>64</v>
      </c>
      <c r="L36" s="619">
        <f t="shared" si="3"/>
        <v>22</v>
      </c>
      <c r="N36" s="21"/>
    </row>
    <row r="37" spans="1:15" x14ac:dyDescent="0.25">
      <c r="A37" s="652" t="s">
        <v>365</v>
      </c>
      <c r="B37" s="653">
        <v>311</v>
      </c>
      <c r="C37" s="653">
        <v>39</v>
      </c>
      <c r="J37" s="652" t="s">
        <v>365</v>
      </c>
      <c r="K37" s="671">
        <f t="shared" si="2"/>
        <v>311</v>
      </c>
      <c r="L37" s="620">
        <f t="shared" si="3"/>
        <v>39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1.35</v>
      </c>
      <c r="C42" s="197"/>
      <c r="D42" s="253"/>
      <c r="E42" s="211"/>
      <c r="F42" s="253"/>
      <c r="G42" s="253"/>
      <c r="J42" s="673" t="s">
        <v>488</v>
      </c>
      <c r="K42" s="674">
        <f>B42</f>
        <v>1.35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</v>
      </c>
      <c r="C43" s="197"/>
      <c r="D43" s="253"/>
      <c r="E43" s="254"/>
      <c r="F43" s="253"/>
      <c r="G43" s="253"/>
      <c r="J43" s="675" t="s">
        <v>489</v>
      </c>
      <c r="K43" s="676">
        <f>B43</f>
        <v>0.3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0.66</v>
      </c>
      <c r="C45" s="197"/>
      <c r="D45" s="255"/>
      <c r="E45" s="256"/>
      <c r="F45" s="253"/>
      <c r="G45" s="253"/>
      <c r="J45" s="678" t="s">
        <v>501</v>
      </c>
      <c r="K45" s="674">
        <f>B45</f>
        <v>0.66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1.32</v>
      </c>
      <c r="C46" s="198"/>
      <c r="D46" s="255"/>
      <c r="E46" s="256"/>
      <c r="F46" s="253"/>
      <c r="G46" s="253"/>
      <c r="J46" s="672" t="s">
        <v>502</v>
      </c>
      <c r="K46" s="676">
        <f>B46</f>
        <v>1.32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0.83</v>
      </c>
      <c r="C48" s="253"/>
      <c r="D48" s="253"/>
      <c r="E48" s="253"/>
      <c r="F48" s="253"/>
      <c r="G48" s="253"/>
      <c r="J48" s="661" t="s">
        <v>498</v>
      </c>
      <c r="K48" s="679">
        <f>B48</f>
        <v>0.83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1915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86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11000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2</v>
      </c>
      <c r="E4" s="643">
        <v>2534</v>
      </c>
      <c r="F4" s="643">
        <v>1</v>
      </c>
      <c r="G4" s="643">
        <v>82</v>
      </c>
      <c r="H4" s="643">
        <v>5431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2</v>
      </c>
      <c r="E5" s="602">
        <v>3057</v>
      </c>
      <c r="F5" s="602">
        <v>1</v>
      </c>
      <c r="G5" s="602">
        <v>75</v>
      </c>
      <c r="H5" s="602">
        <v>6498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2</v>
      </c>
      <c r="E6" s="617">
        <v>1915</v>
      </c>
      <c r="F6" s="617">
        <v>1</v>
      </c>
      <c r="G6" s="617">
        <v>86</v>
      </c>
      <c r="H6" s="617">
        <v>11000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275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0.06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52.2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1.1299999999999999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96.7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3441302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46111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12</v>
      </c>
      <c r="C4" s="600">
        <v>21.5</v>
      </c>
      <c r="D4" s="600">
        <v>77.599999999999994</v>
      </c>
      <c r="E4" s="600">
        <v>0.75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5.3</v>
      </c>
      <c r="D5" s="751">
        <v>74.099999999999994</v>
      </c>
      <c r="E5" s="751">
        <v>0.85</v>
      </c>
      <c r="G5" s="647" t="s">
        <v>446</v>
      </c>
      <c r="H5" s="648">
        <f>IF(ISBLANK(B4),"",B4)</f>
        <v>12</v>
      </c>
      <c r="I5" s="648">
        <f>IF(ISBLANK(B5),"",B5)</f>
        <v>3</v>
      </c>
      <c r="J5" s="649">
        <f>IF(ISBLANK(B6),"",B6)</f>
        <v>4</v>
      </c>
      <c r="K5" s="569"/>
    </row>
    <row r="6" spans="1:11" x14ac:dyDescent="0.25">
      <c r="A6" s="218">
        <v>2022</v>
      </c>
      <c r="B6" s="601">
        <v>4</v>
      </c>
      <c r="C6" s="602">
        <v>6.4</v>
      </c>
      <c r="D6" s="959">
        <v>52.2</v>
      </c>
      <c r="E6" s="959">
        <v>1.1299999999999999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21.5</v>
      </c>
      <c r="I9" s="648">
        <f>IF(ISBLANK(C5),"",C5)</f>
        <v>5.3</v>
      </c>
      <c r="J9" s="649">
        <f>IF(ISBLANK(C6),"",C6)</f>
        <v>6.4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288</v>
      </c>
      <c r="C4" s="643">
        <v>3.6</v>
      </c>
      <c r="D4" s="643">
        <v>1.1000000000000001</v>
      </c>
      <c r="E4" s="643">
        <v>0.15</v>
      </c>
      <c r="F4" s="643">
        <v>0.5</v>
      </c>
      <c r="G4" s="643">
        <v>3</v>
      </c>
      <c r="H4" s="1066"/>
      <c r="I4" s="253"/>
      <c r="J4" s="253"/>
      <c r="K4" s="253"/>
    </row>
    <row r="5" spans="1:11" x14ac:dyDescent="0.25">
      <c r="A5" s="480">
        <v>2021</v>
      </c>
      <c r="B5" s="602">
        <v>281</v>
      </c>
      <c r="C5" s="602">
        <v>3.6</v>
      </c>
      <c r="D5" s="602">
        <v>1.1000000000000001</v>
      </c>
      <c r="E5" s="602">
        <v>0.12</v>
      </c>
      <c r="F5" s="602">
        <v>0.4</v>
      </c>
      <c r="G5" s="602">
        <v>2.9</v>
      </c>
      <c r="H5" s="1066"/>
      <c r="I5" s="253"/>
      <c r="J5" s="253"/>
      <c r="K5" s="253"/>
    </row>
    <row r="6" spans="1:11" x14ac:dyDescent="0.25">
      <c r="A6" s="360">
        <v>2022</v>
      </c>
      <c r="B6" s="602">
        <v>275</v>
      </c>
      <c r="C6" s="602">
        <v>3.7</v>
      </c>
      <c r="D6" s="602">
        <v>1.1000000000000001</v>
      </c>
      <c r="E6" s="602">
        <v>0.06</v>
      </c>
      <c r="F6" s="602">
        <v>0.5</v>
      </c>
      <c r="G6" s="602">
        <v>2.9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86.8</v>
      </c>
      <c r="C5" s="602">
        <v>48.4</v>
      </c>
      <c r="D5" s="602">
        <v>3</v>
      </c>
      <c r="E5" s="602">
        <v>3.8</v>
      </c>
      <c r="F5" s="253"/>
      <c r="G5" s="253"/>
      <c r="H5" s="253"/>
    </row>
    <row r="6" spans="1:8" x14ac:dyDescent="0.25">
      <c r="A6" s="360">
        <v>2021</v>
      </c>
      <c r="B6" s="602">
        <v>85.9</v>
      </c>
      <c r="C6" s="602">
        <v>84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98.4</v>
      </c>
      <c r="C7" s="1067">
        <v>96.7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3.8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7144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340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3536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141739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1899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8177</v>
      </c>
      <c r="C5" s="1034">
        <v>3737</v>
      </c>
      <c r="D5" s="600">
        <v>4440</v>
      </c>
      <c r="G5" s="871" t="s">
        <v>126</v>
      </c>
      <c r="H5" s="637">
        <f>IF(ISBLANK(D7),"",D7)</f>
        <v>2953</v>
      </c>
    </row>
    <row r="6" spans="1:17" x14ac:dyDescent="0.25">
      <c r="A6" s="641">
        <v>2021</v>
      </c>
      <c r="B6" s="1034">
        <v>8177</v>
      </c>
      <c r="C6" s="1034">
        <v>3737</v>
      </c>
      <c r="D6" s="602">
        <v>4440</v>
      </c>
      <c r="G6" s="635" t="s">
        <v>127</v>
      </c>
      <c r="H6" s="623">
        <f>IF(ISBLANK(C7),"",C7)</f>
        <v>4191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7144</v>
      </c>
      <c r="C7" s="1034">
        <v>4191</v>
      </c>
      <c r="D7" s="617">
        <v>2953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2953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4191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6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5167</v>
      </c>
      <c r="C6" s="55">
        <v>2719</v>
      </c>
      <c r="D6" s="55">
        <v>2448</v>
      </c>
      <c r="E6" s="70">
        <v>6330</v>
      </c>
      <c r="F6" s="55">
        <v>3240</v>
      </c>
      <c r="G6" s="110">
        <v>3090</v>
      </c>
      <c r="H6" s="55">
        <v>3635</v>
      </c>
      <c r="I6" s="55">
        <v>1887</v>
      </c>
      <c r="J6" s="55">
        <v>1748</v>
      </c>
      <c r="K6" s="70">
        <v>14233</v>
      </c>
      <c r="L6" s="55">
        <v>7381</v>
      </c>
      <c r="M6" s="110">
        <v>6852</v>
      </c>
      <c r="N6" s="70">
        <v>13975</v>
      </c>
      <c r="O6" s="55">
        <v>7297</v>
      </c>
      <c r="P6" s="110">
        <v>6678</v>
      </c>
      <c r="Q6" s="70">
        <v>52445</v>
      </c>
      <c r="R6" s="55">
        <v>26842</v>
      </c>
      <c r="S6" s="110">
        <v>25603</v>
      </c>
      <c r="T6" s="70">
        <v>79068</v>
      </c>
      <c r="U6" s="55">
        <v>39697</v>
      </c>
      <c r="V6" s="160">
        <v>39371</v>
      </c>
    </row>
    <row r="7" spans="1:22" x14ac:dyDescent="0.25">
      <c r="A7" s="286">
        <v>2021</v>
      </c>
      <c r="B7" s="167">
        <v>5026</v>
      </c>
      <c r="C7" s="94">
        <v>2643</v>
      </c>
      <c r="D7" s="94">
        <v>2383</v>
      </c>
      <c r="E7" s="167">
        <v>6267</v>
      </c>
      <c r="F7" s="94">
        <v>3233</v>
      </c>
      <c r="G7" s="169">
        <v>3034</v>
      </c>
      <c r="H7" s="94">
        <v>3564</v>
      </c>
      <c r="I7" s="94">
        <v>1825</v>
      </c>
      <c r="J7" s="94">
        <v>1739</v>
      </c>
      <c r="K7" s="167">
        <v>13953</v>
      </c>
      <c r="L7" s="94">
        <v>7223</v>
      </c>
      <c r="M7" s="169">
        <v>6730</v>
      </c>
      <c r="N7" s="167">
        <v>13676</v>
      </c>
      <c r="O7" s="94">
        <v>7117</v>
      </c>
      <c r="P7" s="169">
        <v>6559</v>
      </c>
      <c r="Q7" s="167">
        <v>51660</v>
      </c>
      <c r="R7" s="94">
        <v>26425</v>
      </c>
      <c r="S7" s="169">
        <v>25235</v>
      </c>
      <c r="T7" s="212">
        <v>78094</v>
      </c>
      <c r="U7" s="58">
        <v>39211</v>
      </c>
      <c r="V7" s="160">
        <v>38883</v>
      </c>
    </row>
    <row r="8" spans="1:22" x14ac:dyDescent="0.25">
      <c r="A8" s="219">
        <v>2022</v>
      </c>
      <c r="B8" s="72">
        <v>4818</v>
      </c>
      <c r="C8" s="61">
        <v>2507</v>
      </c>
      <c r="D8" s="61">
        <v>2311</v>
      </c>
      <c r="E8" s="72">
        <v>5922</v>
      </c>
      <c r="F8" s="61">
        <v>3036</v>
      </c>
      <c r="G8" s="111">
        <v>2886</v>
      </c>
      <c r="H8" s="61">
        <v>3322</v>
      </c>
      <c r="I8" s="61">
        <v>1671</v>
      </c>
      <c r="J8" s="61">
        <v>1651</v>
      </c>
      <c r="K8" s="72">
        <v>13199</v>
      </c>
      <c r="L8" s="61">
        <v>6758</v>
      </c>
      <c r="M8" s="111">
        <v>6441</v>
      </c>
      <c r="N8" s="72">
        <v>12167</v>
      </c>
      <c r="O8" s="61">
        <v>6281</v>
      </c>
      <c r="P8" s="111">
        <v>5886</v>
      </c>
      <c r="Q8" s="72">
        <v>49024</v>
      </c>
      <c r="R8" s="61">
        <v>24886</v>
      </c>
      <c r="S8" s="111">
        <v>24138</v>
      </c>
      <c r="T8" s="72">
        <v>74631</v>
      </c>
      <c r="U8" s="61">
        <v>37286</v>
      </c>
      <c r="V8" s="111">
        <v>37345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4818</v>
      </c>
      <c r="C15" s="172">
        <f>E8</f>
        <v>5922</v>
      </c>
      <c r="D15" s="172">
        <f>H8</f>
        <v>3322</v>
      </c>
      <c r="E15" s="172">
        <f>K8</f>
        <v>13199</v>
      </c>
      <c r="F15" s="172">
        <f>N8</f>
        <v>12167</v>
      </c>
      <c r="G15" s="172">
        <f>Q8</f>
        <v>49024</v>
      </c>
      <c r="H15" s="334">
        <f>T8</f>
        <v>74631</v>
      </c>
      <c r="M15" s="172">
        <f>K8</f>
        <v>13199</v>
      </c>
      <c r="N15" s="172">
        <f>H15-E15-O15</f>
        <v>46565</v>
      </c>
      <c r="O15" s="172">
        <f>H15-(B15+C15+G15)</f>
        <v>14867</v>
      </c>
      <c r="P15" s="29"/>
      <c r="Q15" s="100">
        <f>M15/H15*100</f>
        <v>17.685680213316182</v>
      </c>
      <c r="R15" s="100">
        <f>N15/H15*100</f>
        <v>62.393643392156072</v>
      </c>
      <c r="S15" s="100">
        <f>O15/H15*100</f>
        <v>19.920676394527742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17.685680213316182</v>
      </c>
      <c r="R18" s="100">
        <f>N15/H15*100</f>
        <v>62.393643392156072</v>
      </c>
      <c r="S18" s="100">
        <f>O15/H15*100</f>
        <v>19.920676394527742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7.7</v>
      </c>
      <c r="C23" s="361"/>
      <c r="D23" s="361"/>
      <c r="E23" s="167">
        <v>10.7</v>
      </c>
      <c r="F23" s="361"/>
      <c r="G23" s="362"/>
      <c r="H23" s="167">
        <v>6.17</v>
      </c>
      <c r="I23" s="94">
        <v>11.73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4.8</v>
      </c>
      <c r="C24" s="361"/>
      <c r="D24" s="361"/>
      <c r="E24" s="167">
        <v>8</v>
      </c>
      <c r="F24" s="361"/>
      <c r="G24" s="362"/>
      <c r="H24" s="167">
        <v>4.82</v>
      </c>
      <c r="I24" s="94">
        <v>9.6199999999999992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3.1</v>
      </c>
      <c r="C25" s="357"/>
      <c r="D25" s="357"/>
      <c r="E25" s="72">
        <v>3.1</v>
      </c>
      <c r="F25" s="357"/>
      <c r="G25" s="461"/>
      <c r="H25" s="72">
        <v>1.56</v>
      </c>
      <c r="I25" s="61">
        <v>2.99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11.73</v>
      </c>
      <c r="F32" s="700">
        <f>A23</f>
        <v>2020</v>
      </c>
      <c r="G32" s="674">
        <f>IF(ISBLANK(J23),"",J23)</f>
        <v>0</v>
      </c>
      <c r="H32" s="674">
        <f>IF(ISBLANK(I23),"",I23)</f>
        <v>11.73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9.6199999999999992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9.6199999999999992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2.99</v>
      </c>
      <c r="F34" s="702">
        <f t="shared" si="3"/>
        <v>2022</v>
      </c>
      <c r="G34" s="676">
        <f t="shared" si="4"/>
        <v>0</v>
      </c>
      <c r="H34" s="676">
        <f t="shared" si="5"/>
        <v>2.99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46</v>
      </c>
      <c r="C4" s="600">
        <v>5</v>
      </c>
      <c r="D4" s="600">
        <v>4</v>
      </c>
      <c r="E4" s="599">
        <v>4</v>
      </c>
      <c r="F4" s="600">
        <v>3.6</v>
      </c>
      <c r="G4" s="600">
        <v>0.3</v>
      </c>
    </row>
    <row r="5" spans="1:10" x14ac:dyDescent="0.25">
      <c r="A5" s="286">
        <v>2022</v>
      </c>
      <c r="B5" s="751">
        <v>41</v>
      </c>
      <c r="C5" s="751">
        <v>5</v>
      </c>
      <c r="D5" s="751">
        <v>5</v>
      </c>
      <c r="E5" s="753">
        <v>4</v>
      </c>
      <c r="F5" s="751">
        <v>3.5</v>
      </c>
      <c r="G5" s="751">
        <v>0.4</v>
      </c>
    </row>
    <row r="6" spans="1:10" x14ac:dyDescent="0.25">
      <c r="A6" s="218">
        <v>2023</v>
      </c>
      <c r="B6" s="752">
        <v>42</v>
      </c>
      <c r="C6" s="752">
        <v>4</v>
      </c>
      <c r="D6" s="752">
        <v>2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46</v>
      </c>
      <c r="C11" s="80">
        <f>IF(ISBLANK(D4),"",D4)</f>
        <v>4</v>
      </c>
      <c r="E11" s="103">
        <f>A4</f>
        <v>2021</v>
      </c>
      <c r="F11" s="80">
        <f>IF(ISBLANK(B4),"",B4)</f>
        <v>46</v>
      </c>
      <c r="G11" s="80">
        <f>IF(ISBLANK(D4),"",D4)</f>
        <v>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41</v>
      </c>
      <c r="C12" s="80">
        <f>IF(ISBLANK(D5),"",D5)</f>
        <v>5</v>
      </c>
      <c r="E12" s="103">
        <f t="shared" ref="E12:E13" si="1">A5</f>
        <v>2022</v>
      </c>
      <c r="F12" s="80">
        <f t="shared" ref="F12:F13" si="2">IF(ISBLANK(B5),"",B5)</f>
        <v>41</v>
      </c>
      <c r="G12" s="80">
        <f t="shared" ref="G12:G13" si="3">IF(ISBLANK(D5),"",D5)</f>
        <v>5</v>
      </c>
    </row>
    <row r="13" spans="1:10" x14ac:dyDescent="0.25">
      <c r="A13" s="155">
        <f t="shared" si="0"/>
        <v>2023</v>
      </c>
      <c r="B13" s="83">
        <f>IF(ISBLANK(B6),"",B6)</f>
        <v>42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42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</v>
      </c>
      <c r="C18" s="80">
        <f>IF(ISBLANK(E4),"",E4)</f>
        <v>4</v>
      </c>
      <c r="E18" s="603">
        <f>A4</f>
        <v>2021</v>
      </c>
      <c r="F18" s="100">
        <f>IF(ISBLANK(C4),"",C4)</f>
        <v>5</v>
      </c>
      <c r="G18" s="100">
        <f>IF(ISBLANK(E4),"",E4)</f>
        <v>4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5</v>
      </c>
      <c r="C19" s="80">
        <f>IF(ISBLANK(E5),"",E5)</f>
        <v>4</v>
      </c>
      <c r="E19" s="103">
        <f t="shared" ref="E19:E20" si="5">A5</f>
        <v>2022</v>
      </c>
      <c r="F19" s="104">
        <f>IF(ISBLANK(C5),"",C5)</f>
        <v>5</v>
      </c>
      <c r="G19" s="104">
        <f t="shared" ref="G19:G20" si="6">IF(ISBLANK(E5),"",E5)</f>
        <v>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2</v>
      </c>
      <c r="E20" s="155">
        <f t="shared" si="5"/>
        <v>2023</v>
      </c>
      <c r="F20" s="83">
        <f>IF(ISBLANK(C6),"",C6)</f>
        <v>4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1539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2613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20.6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899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406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3045</v>
      </c>
    </row>
    <row r="17" spans="2:3" x14ac:dyDescent="0.25">
      <c r="B17" s="253">
        <v>2022</v>
      </c>
      <c r="C17" s="1100">
        <v>2688</v>
      </c>
    </row>
    <row r="18" spans="2:3" x14ac:dyDescent="0.25">
      <c r="B18" s="253">
        <v>2023</v>
      </c>
      <c r="C18" s="1100">
        <v>2613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3045</v>
      </c>
    </row>
    <row r="22" spans="2:3" x14ac:dyDescent="0.25">
      <c r="B22" s="636">
        <f>B17</f>
        <v>2022</v>
      </c>
      <c r="C22" s="636">
        <f t="shared" ref="C22:C23" si="0">IF(ISBLANK(C17),"",C17)</f>
        <v>2688</v>
      </c>
    </row>
    <row r="23" spans="2:3" x14ac:dyDescent="0.25">
      <c r="B23" s="636">
        <f>B18</f>
        <v>2023</v>
      </c>
      <c r="C23" s="636">
        <f t="shared" si="0"/>
        <v>2613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47</v>
      </c>
      <c r="C5" s="55">
        <v>82</v>
      </c>
      <c r="D5" s="55">
        <v>62</v>
      </c>
      <c r="E5" s="269">
        <f>SUM(B5:D5)</f>
        <v>191</v>
      </c>
      <c r="F5" s="71">
        <v>2438</v>
      </c>
      <c r="G5" s="70">
        <v>0.3</v>
      </c>
      <c r="H5" s="55">
        <v>0.2</v>
      </c>
      <c r="I5" s="110">
        <v>0.4</v>
      </c>
      <c r="J5" s="71">
        <v>3.1</v>
      </c>
    </row>
    <row r="6" spans="1:10" x14ac:dyDescent="0.25">
      <c r="A6" s="286">
        <v>2022</v>
      </c>
      <c r="B6" s="757">
        <v>57</v>
      </c>
      <c r="C6" s="758">
        <v>84</v>
      </c>
      <c r="D6" s="758">
        <v>71</v>
      </c>
      <c r="E6" s="270">
        <f>SUM(B6:D6)</f>
        <v>212</v>
      </c>
      <c r="F6" s="214">
        <v>1873</v>
      </c>
      <c r="G6" s="457">
        <v>0.4</v>
      </c>
      <c r="H6" s="458">
        <v>0.2</v>
      </c>
      <c r="I6" s="763">
        <v>0.5</v>
      </c>
      <c r="J6" s="214">
        <v>2.5</v>
      </c>
    </row>
    <row r="7" spans="1:10" x14ac:dyDescent="0.25">
      <c r="A7" s="218">
        <v>2023</v>
      </c>
      <c r="B7" s="167">
        <v>52</v>
      </c>
      <c r="C7" s="94">
        <v>86</v>
      </c>
      <c r="D7" s="94">
        <v>72</v>
      </c>
      <c r="E7" s="447">
        <f>SUM(B7:D7)</f>
        <v>210</v>
      </c>
      <c r="F7" s="168">
        <v>1539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2438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1873</v>
      </c>
      <c r="C14" s="28"/>
      <c r="D14" s="28"/>
      <c r="F14" s="625" t="s">
        <v>1526</v>
      </c>
      <c r="G14" s="621">
        <f>IF(ISBLANK(B7),"",B7)</f>
        <v>52</v>
      </c>
      <c r="I14" s="625" t="s">
        <v>1529</v>
      </c>
      <c r="J14" s="621">
        <f>IF(ISBLANK(B7),"",B7)</f>
        <v>52</v>
      </c>
    </row>
    <row r="15" spans="1:10" x14ac:dyDescent="0.25">
      <c r="A15" s="624">
        <f t="shared" ref="A15" si="1">A7</f>
        <v>2023</v>
      </c>
      <c r="B15" s="623">
        <f t="shared" si="0"/>
        <v>1539</v>
      </c>
      <c r="C15" s="28"/>
      <c r="D15" s="28"/>
      <c r="F15" s="626" t="s">
        <v>1527</v>
      </c>
      <c r="G15" s="622">
        <f>IF(ISBLANK(C7),"",C7)</f>
        <v>86</v>
      </c>
      <c r="I15" s="626" t="s">
        <v>1538</v>
      </c>
      <c r="J15" s="622">
        <f>IF(ISBLANK(C7),"",C7)</f>
        <v>86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72</v>
      </c>
      <c r="I16" s="627" t="s">
        <v>1539</v>
      </c>
      <c r="J16" s="623">
        <f>IF(ISBLANK(D7),"",D7)</f>
        <v>72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88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109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71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63</v>
      </c>
      <c r="C6" s="759"/>
      <c r="D6" s="759"/>
      <c r="E6" s="457">
        <v>6.4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63</v>
      </c>
      <c r="C7" s="759"/>
      <c r="D7" s="759"/>
      <c r="E7" s="457">
        <v>6.5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71</v>
      </c>
      <c r="C8" s="760"/>
      <c r="D8" s="760"/>
      <c r="E8" s="601">
        <v>7.8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63</v>
      </c>
      <c r="C16" s="755"/>
      <c r="I16" s="700">
        <f>A6</f>
        <v>2020</v>
      </c>
      <c r="J16" s="674">
        <f>IF(ISBLANK(E6),"",E6)</f>
        <v>6.4</v>
      </c>
      <c r="K16" s="756"/>
    </row>
    <row r="17" spans="1:10" x14ac:dyDescent="0.25">
      <c r="A17" s="701">
        <f>A7</f>
        <v>2021</v>
      </c>
      <c r="B17" s="853">
        <f>IF(ISBLANK(B7),"",B7)</f>
        <v>63</v>
      </c>
      <c r="C17" s="755"/>
      <c r="I17" s="701">
        <f>A7</f>
        <v>2021</v>
      </c>
      <c r="J17" s="853">
        <f>IF(ISBLANK(E7),"",E7)</f>
        <v>6.5</v>
      </c>
    </row>
    <row r="18" spans="1:10" x14ac:dyDescent="0.25">
      <c r="A18" s="702">
        <f>A8</f>
        <v>2022</v>
      </c>
      <c r="B18" s="676">
        <f>IF(ISBLANK(B8),"",B8)</f>
        <v>71</v>
      </c>
      <c r="C18" s="755"/>
      <c r="I18" s="702">
        <f>A8</f>
        <v>2022</v>
      </c>
      <c r="J18" s="676">
        <f>IF(ISBLANK(E8),"",E8)</f>
        <v>7.8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46</v>
      </c>
      <c r="D5" s="449">
        <f>IF(ISBLANK(B5),"",A5)</f>
        <v>2021</v>
      </c>
      <c r="E5" s="618">
        <f>IF(ISBLANK(B5),"",B5)</f>
        <v>46</v>
      </c>
      <c r="K5" s="217">
        <v>2020</v>
      </c>
      <c r="L5" s="655">
        <v>3.5</v>
      </c>
    </row>
    <row r="6" spans="1:12" x14ac:dyDescent="0.25">
      <c r="A6" s="229">
        <v>2022</v>
      </c>
      <c r="B6" s="602">
        <v>47</v>
      </c>
      <c r="D6" s="450">
        <f>IF(ISBLANK(B6),"",A6)</f>
        <v>2022</v>
      </c>
      <c r="E6" s="619">
        <f>IF(ISBLANK(B6),"",B6)</f>
        <v>47</v>
      </c>
      <c r="K6" s="286">
        <v>2021</v>
      </c>
      <c r="L6" s="657">
        <v>3.3</v>
      </c>
    </row>
    <row r="7" spans="1:12" x14ac:dyDescent="0.25">
      <c r="A7" s="123">
        <v>2023</v>
      </c>
      <c r="B7" s="617">
        <v>47</v>
      </c>
      <c r="D7" s="379">
        <f>IF(ISBLANK(B7),"",A7)</f>
        <v>2023</v>
      </c>
      <c r="E7" s="620">
        <f>IF(ISBLANK(B7),"",B7)</f>
        <v>47</v>
      </c>
      <c r="K7" s="219">
        <v>2022</v>
      </c>
      <c r="L7" s="617">
        <v>3.1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72</v>
      </c>
      <c r="C4" s="643">
        <v>144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72</v>
      </c>
      <c r="C5" s="602">
        <v>144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88</v>
      </c>
      <c r="C6" s="602">
        <v>109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21</v>
      </c>
      <c r="C5" s="643">
        <v>3745</v>
      </c>
      <c r="D5" s="643">
        <v>389</v>
      </c>
      <c r="E5" s="869">
        <v>10.3</v>
      </c>
      <c r="F5" s="1039">
        <v>9.4</v>
      </c>
      <c r="G5" s="1039">
        <v>11.3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21</v>
      </c>
      <c r="C6" s="657">
        <v>3692</v>
      </c>
      <c r="D6" s="657">
        <v>389</v>
      </c>
      <c r="E6" s="657">
        <v>10.5</v>
      </c>
      <c r="F6" s="657">
        <v>9.5</v>
      </c>
      <c r="G6" s="657">
        <v>11.4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21</v>
      </c>
      <c r="C7" s="617">
        <v>3536</v>
      </c>
      <c r="D7" s="617">
        <v>340</v>
      </c>
      <c r="E7" s="617">
        <v>9.6</v>
      </c>
      <c r="F7" s="617">
        <v>11.2</v>
      </c>
      <c r="G7" s="617">
        <v>7.9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22.1</v>
      </c>
      <c r="C4" s="655">
        <v>896</v>
      </c>
      <c r="D4" s="655">
        <v>6.5</v>
      </c>
      <c r="E4" s="655">
        <v>397</v>
      </c>
      <c r="F4" s="655">
        <v>0.5</v>
      </c>
      <c r="G4" s="655">
        <v>50</v>
      </c>
      <c r="H4" s="655">
        <v>9</v>
      </c>
      <c r="I4" s="655">
        <v>16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20.6</v>
      </c>
      <c r="C5" s="602">
        <v>893</v>
      </c>
      <c r="D5" s="602">
        <v>6.8</v>
      </c>
      <c r="E5" s="602">
        <v>393</v>
      </c>
      <c r="F5" s="602">
        <v>0.5</v>
      </c>
      <c r="G5" s="602">
        <v>46</v>
      </c>
      <c r="H5" s="602">
        <v>9</v>
      </c>
      <c r="I5" s="602">
        <v>16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899</v>
      </c>
      <c r="D6" s="617"/>
      <c r="E6" s="617">
        <v>406</v>
      </c>
      <c r="F6" s="617"/>
      <c r="G6" s="617">
        <v>44</v>
      </c>
      <c r="H6" s="617">
        <v>6</v>
      </c>
      <c r="I6" s="617">
        <v>11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163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648</v>
      </c>
      <c r="C4" s="1006">
        <v>341</v>
      </c>
      <c r="D4" s="1006">
        <v>307</v>
      </c>
      <c r="E4" s="1005">
        <v>1211</v>
      </c>
      <c r="F4" s="1006">
        <v>638</v>
      </c>
      <c r="G4" s="1006">
        <v>573</v>
      </c>
      <c r="H4" s="1007">
        <v>8.1999999999999993</v>
      </c>
      <c r="I4" s="1007">
        <v>15.3</v>
      </c>
      <c r="J4" s="1007">
        <v>-7.1</v>
      </c>
      <c r="K4" s="70">
        <v>581</v>
      </c>
      <c r="L4" s="55">
        <v>251</v>
      </c>
      <c r="M4" s="110">
        <v>330</v>
      </c>
      <c r="N4" s="55">
        <v>844</v>
      </c>
      <c r="O4" s="55">
        <v>351</v>
      </c>
      <c r="P4" s="110">
        <v>493</v>
      </c>
    </row>
    <row r="5" spans="1:17" x14ac:dyDescent="0.25">
      <c r="A5" s="286">
        <v>2021</v>
      </c>
      <c r="B5" s="1008">
        <v>622</v>
      </c>
      <c r="C5" s="1009">
        <v>312</v>
      </c>
      <c r="D5" s="1009">
        <v>310</v>
      </c>
      <c r="E5" s="1008">
        <v>1491</v>
      </c>
      <c r="F5" s="1009">
        <v>764</v>
      </c>
      <c r="G5" s="1009">
        <v>727</v>
      </c>
      <c r="H5" s="1010">
        <v>8</v>
      </c>
      <c r="I5" s="1010">
        <v>19.100000000000001</v>
      </c>
      <c r="J5" s="1010">
        <v>-11.1</v>
      </c>
      <c r="K5" s="212">
        <v>747</v>
      </c>
      <c r="L5" s="58">
        <v>314</v>
      </c>
      <c r="M5" s="160">
        <v>433</v>
      </c>
      <c r="N5" s="58">
        <v>1000</v>
      </c>
      <c r="O5" s="58">
        <v>436</v>
      </c>
      <c r="P5" s="160">
        <v>564</v>
      </c>
    </row>
    <row r="6" spans="1:17" x14ac:dyDescent="0.25">
      <c r="A6" s="219">
        <v>2022</v>
      </c>
      <c r="B6" s="1011">
        <v>643</v>
      </c>
      <c r="C6" s="1012">
        <v>334</v>
      </c>
      <c r="D6" s="1012">
        <v>309</v>
      </c>
      <c r="E6" s="1011">
        <v>1142</v>
      </c>
      <c r="F6" s="1012">
        <v>595</v>
      </c>
      <c r="G6" s="1012">
        <v>547</v>
      </c>
      <c r="H6" s="1013">
        <v>8.6</v>
      </c>
      <c r="I6" s="1013">
        <v>15.3</v>
      </c>
      <c r="J6" s="1013">
        <v>-6.7</v>
      </c>
      <c r="K6" s="1014">
        <v>1058</v>
      </c>
      <c r="L6" s="1015">
        <v>474</v>
      </c>
      <c r="M6" s="1016">
        <v>584</v>
      </c>
      <c r="N6" s="1015">
        <v>1304</v>
      </c>
      <c r="O6" s="1015">
        <v>604</v>
      </c>
      <c r="P6" s="1016">
        <v>700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307</v>
      </c>
      <c r="C13" s="319">
        <f>IF(ISBLANK(C4),"",C4)</f>
        <v>341</v>
      </c>
      <c r="D13" s="364"/>
      <c r="E13" s="322">
        <f>A4</f>
        <v>2020</v>
      </c>
      <c r="F13" s="319">
        <f>IF(ISBLANK(G4),"",G4)</f>
        <v>573</v>
      </c>
      <c r="G13" s="319">
        <f>IF(ISBLANK(F4),"",F4)</f>
        <v>638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310</v>
      </c>
      <c r="C14" s="320">
        <f t="shared" ref="C14:C15" si="2">IF(ISBLANK(C5),"",C5)</f>
        <v>312</v>
      </c>
      <c r="D14" s="364"/>
      <c r="E14" s="323">
        <f t="shared" ref="E14:E15" si="3">A5</f>
        <v>2021</v>
      </c>
      <c r="F14" s="320">
        <f t="shared" ref="F14:F15" si="4">IF(ISBLANK(G5),"",G5)</f>
        <v>727</v>
      </c>
      <c r="G14" s="320">
        <f t="shared" ref="G14:G15" si="5">IF(ISBLANK(F5),"",F5)</f>
        <v>764</v>
      </c>
      <c r="H14" s="389"/>
      <c r="I14" s="389"/>
      <c r="J14" s="48"/>
      <c r="K14" s="325" t="s">
        <v>536</v>
      </c>
      <c r="L14" s="328">
        <f>IF(ISBLANK(K4),"",K4)</f>
        <v>581</v>
      </c>
      <c r="M14" s="328">
        <f>IF(ISBLANK(K5),"",K5)</f>
        <v>747</v>
      </c>
      <c r="N14" s="328">
        <f>IF(ISBLANK(K6),"",K6)</f>
        <v>1058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309</v>
      </c>
      <c r="C15" s="321">
        <f t="shared" si="2"/>
        <v>334</v>
      </c>
      <c r="E15" s="324">
        <f t="shared" si="3"/>
        <v>2022</v>
      </c>
      <c r="F15" s="321">
        <f t="shared" si="4"/>
        <v>547</v>
      </c>
      <c r="G15" s="321">
        <f t="shared" si="5"/>
        <v>595</v>
      </c>
      <c r="H15" s="211"/>
      <c r="I15" s="211"/>
      <c r="J15" s="28"/>
      <c r="K15" s="326" t="s">
        <v>535</v>
      </c>
      <c r="L15" s="329">
        <f>IF(ISBLANK(N4),"",N4)</f>
        <v>844</v>
      </c>
      <c r="M15" s="329">
        <f>IF(ISBLANK(N5),"",N5)</f>
        <v>1000</v>
      </c>
      <c r="N15" s="329">
        <f>IF(ISBLANK(N6),"",N6)</f>
        <v>1304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581</v>
      </c>
      <c r="M19" s="328">
        <f>IF(ISBLANK(K5),"",K5)</f>
        <v>747</v>
      </c>
      <c r="N19" s="328">
        <f>IF(ISBLANK(K6),"",K6)</f>
        <v>1058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844</v>
      </c>
      <c r="M20" s="329">
        <f>IF(ISBLANK(N5),"",N5)</f>
        <v>1000</v>
      </c>
      <c r="N20" s="329">
        <f>IF(ISBLANK(N6),"",N6)</f>
        <v>1304</v>
      </c>
      <c r="O20" s="364"/>
    </row>
    <row r="21" spans="1:15" x14ac:dyDescent="0.25">
      <c r="A21" s="322">
        <f>A4</f>
        <v>2020</v>
      </c>
      <c r="B21" s="319">
        <f>IF(ISBLANK(D4),"",D4)</f>
        <v>307</v>
      </c>
      <c r="C21" s="319">
        <f>IF(ISBLANK(C4),"",C4)</f>
        <v>341</v>
      </c>
      <c r="E21" s="322">
        <f>A4</f>
        <v>2020</v>
      </c>
      <c r="F21" s="319">
        <f>IF(ISBLANK(G4),"",G4)</f>
        <v>573</v>
      </c>
      <c r="G21" s="319">
        <f>IF(ISBLANK(F4),"",F4)</f>
        <v>638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310</v>
      </c>
      <c r="C22" s="320">
        <f t="shared" ref="C22:C23" si="8">IF(ISBLANK(C5),"",C5)</f>
        <v>312</v>
      </c>
      <c r="E22" s="323">
        <f t="shared" ref="E22:E23" si="9">A5</f>
        <v>2021</v>
      </c>
      <c r="F22" s="320">
        <f t="shared" ref="F22:F23" si="10">IF(ISBLANK(G5),"",G5)</f>
        <v>727</v>
      </c>
      <c r="G22" s="320">
        <f t="shared" ref="G22:G23" si="11">IF(ISBLANK(F5),"",F5)</f>
        <v>764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309</v>
      </c>
      <c r="C23" s="321">
        <f t="shared" si="8"/>
        <v>334</v>
      </c>
      <c r="E23" s="324">
        <f t="shared" si="9"/>
        <v>2022</v>
      </c>
      <c r="F23" s="321">
        <f t="shared" si="10"/>
        <v>547</v>
      </c>
      <c r="G23" s="321">
        <f t="shared" si="11"/>
        <v>595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14</v>
      </c>
      <c r="C5" s="611"/>
      <c r="D5" s="611"/>
      <c r="E5" s="599">
        <v>55</v>
      </c>
      <c r="F5" s="616"/>
      <c r="G5" s="945"/>
      <c r="H5" s="599">
        <v>280</v>
      </c>
      <c r="I5" s="616">
        <v>89</v>
      </c>
      <c r="J5" s="616">
        <v>191</v>
      </c>
      <c r="K5" s="616"/>
      <c r="L5" s="945"/>
    </row>
    <row r="6" spans="1:12" x14ac:dyDescent="0.25">
      <c r="A6" s="286">
        <v>2021</v>
      </c>
      <c r="B6" s="601">
        <v>13</v>
      </c>
      <c r="C6" s="612"/>
      <c r="D6" s="612"/>
      <c r="E6" s="1034">
        <v>30</v>
      </c>
      <c r="F6" s="1028"/>
      <c r="G6" s="980"/>
      <c r="H6" s="1034">
        <v>221</v>
      </c>
      <c r="I6" s="1028">
        <v>66</v>
      </c>
      <c r="J6" s="1028">
        <v>155</v>
      </c>
      <c r="K6" s="1028"/>
      <c r="L6" s="980"/>
    </row>
    <row r="7" spans="1:12" x14ac:dyDescent="0.25">
      <c r="A7" s="218">
        <v>2022</v>
      </c>
      <c r="B7" s="601">
        <v>11</v>
      </c>
      <c r="C7" s="612"/>
      <c r="D7" s="612"/>
      <c r="E7" s="1034">
        <v>16</v>
      </c>
      <c r="F7" s="1028"/>
      <c r="G7" s="980"/>
      <c r="H7" s="1034">
        <v>163</v>
      </c>
      <c r="I7" s="1028">
        <v>48</v>
      </c>
      <c r="J7" s="1028">
        <v>115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48</v>
      </c>
    </row>
    <row r="15" spans="1:12" ht="30" x14ac:dyDescent="0.25">
      <c r="A15" s="833" t="s">
        <v>1543</v>
      </c>
      <c r="B15" s="623">
        <f>IF(ISBLANK(J7),"",J7)</f>
        <v>115</v>
      </c>
    </row>
    <row r="17" spans="1:2" x14ac:dyDescent="0.25">
      <c r="A17" s="625" t="s">
        <v>1540</v>
      </c>
      <c r="B17" s="621">
        <f>IF(ISBLANK(I7),"",I7)</f>
        <v>48</v>
      </c>
    </row>
    <row r="18" spans="1:2" x14ac:dyDescent="0.25">
      <c r="A18" s="627" t="s">
        <v>1541</v>
      </c>
      <c r="B18" s="623">
        <f>IF(ISBLANK(J7),"",J7)</f>
        <v>115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62.6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26.3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65.5</v>
      </c>
      <c r="C6" s="614">
        <v>25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66.3</v>
      </c>
      <c r="C10" s="614">
        <v>31.3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62.6</v>
      </c>
      <c r="C14" s="73">
        <v>26.3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571.90599999999995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428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19953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151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16289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47638.92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571.90599999999995</v>
      </c>
      <c r="C5" s="611">
        <v>474.60599999999999</v>
      </c>
      <c r="D5" s="751">
        <v>16704</v>
      </c>
      <c r="E5" s="751">
        <v>22</v>
      </c>
      <c r="G5" s="358">
        <v>2014</v>
      </c>
      <c r="H5" s="70">
        <v>48946.39</v>
      </c>
      <c r="I5" s="55">
        <v>29725.13</v>
      </c>
      <c r="J5" s="55">
        <v>19221.259999999998</v>
      </c>
      <c r="K5" s="71">
        <v>57</v>
      </c>
    </row>
    <row r="6" spans="1:12" x14ac:dyDescent="0.25">
      <c r="A6" s="286">
        <v>2021</v>
      </c>
      <c r="B6" s="601">
        <v>527.577</v>
      </c>
      <c r="C6" s="612">
        <v>430.27699999999999</v>
      </c>
      <c r="D6" s="959">
        <v>15614</v>
      </c>
      <c r="E6" s="959">
        <v>20</v>
      </c>
      <c r="G6" s="480">
        <v>2017</v>
      </c>
      <c r="H6" s="212">
        <v>48946.46</v>
      </c>
      <c r="I6" s="58">
        <v>29725.03</v>
      </c>
      <c r="J6" s="58">
        <v>19221.43</v>
      </c>
      <c r="K6" s="214">
        <v>57</v>
      </c>
    </row>
    <row r="7" spans="1:12" x14ac:dyDescent="0.25">
      <c r="A7" s="218">
        <v>2022</v>
      </c>
      <c r="B7" s="601">
        <v>571.90599999999995</v>
      </c>
      <c r="C7" s="612">
        <v>481.90600000000001</v>
      </c>
      <c r="D7" s="959">
        <v>14999</v>
      </c>
      <c r="E7" s="959">
        <v>21</v>
      </c>
      <c r="G7" s="482">
        <v>2020</v>
      </c>
      <c r="H7" s="72">
        <v>47638.92</v>
      </c>
      <c r="I7" s="61">
        <v>29725.03</v>
      </c>
      <c r="J7" s="61">
        <v>17913.89</v>
      </c>
      <c r="K7" s="73">
        <v>55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481.90600000000001</v>
      </c>
      <c r="D14" s="631">
        <f>A5</f>
        <v>2020</v>
      </c>
      <c r="E14" s="625">
        <f>IF(ISBLANK(D5),"",D5)</f>
        <v>16704</v>
      </c>
      <c r="F14" s="211"/>
      <c r="G14" s="634" t="s">
        <v>925</v>
      </c>
      <c r="H14" s="621">
        <f>IF(ISBLANK(J7),"",J7)</f>
        <v>17913.89</v>
      </c>
      <c r="I14" s="211"/>
      <c r="J14" s="211"/>
    </row>
    <row r="15" spans="1:12" x14ac:dyDescent="0.25">
      <c r="A15" s="870" t="s">
        <v>16</v>
      </c>
      <c r="B15" s="630">
        <f>IF(ISBLANK(B7),"",B7)</f>
        <v>571.90599999999995</v>
      </c>
      <c r="D15" s="632">
        <f t="shared" ref="D15:D16" si="0">A6</f>
        <v>2021</v>
      </c>
      <c r="E15" s="626">
        <f>IF(ISBLANK(D6),"",D6)</f>
        <v>15614</v>
      </c>
      <c r="F15" s="211"/>
      <c r="G15" s="635" t="s">
        <v>926</v>
      </c>
      <c r="H15" s="623">
        <f>IF(ISBLANK(I7),"",I7)</f>
        <v>29725.03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14999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481.90600000000001</v>
      </c>
      <c r="F19" s="253"/>
      <c r="G19" s="634" t="s">
        <v>529</v>
      </c>
      <c r="H19" s="621">
        <f>IF(ISBLANK(J7),"",J7)</f>
        <v>17913.89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571.90599999999995</v>
      </c>
      <c r="F20" s="253"/>
      <c r="G20" s="635" t="s">
        <v>528</v>
      </c>
      <c r="H20" s="623">
        <f>IF(ISBLANK(I7),"",I7)</f>
        <v>29725.03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3.8</v>
      </c>
      <c r="C5" s="1092">
        <v>19015</v>
      </c>
      <c r="D5" s="1093">
        <v>420</v>
      </c>
      <c r="E5" s="1092">
        <v>16289</v>
      </c>
      <c r="F5" s="1093">
        <v>150</v>
      </c>
    </row>
    <row r="6" spans="1:9" x14ac:dyDescent="0.25">
      <c r="A6" s="218">
        <v>2021</v>
      </c>
      <c r="B6" s="1092">
        <v>2.6</v>
      </c>
      <c r="C6" s="1092">
        <v>19761</v>
      </c>
      <c r="D6" s="1093">
        <v>424</v>
      </c>
      <c r="E6" s="1092">
        <v>16289</v>
      </c>
      <c r="F6" s="1093">
        <v>150</v>
      </c>
    </row>
    <row r="7" spans="1:9" x14ac:dyDescent="0.25">
      <c r="A7" s="219">
        <v>2022</v>
      </c>
      <c r="B7" s="73">
        <v>4.3</v>
      </c>
      <c r="C7" s="73">
        <v>19953</v>
      </c>
      <c r="D7" s="73">
        <v>428</v>
      </c>
      <c r="E7" s="73">
        <v>16289</v>
      </c>
      <c r="F7" s="73">
        <v>151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30536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20048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10488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90311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55361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34950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9362</v>
      </c>
      <c r="C5" s="458">
        <v>7763</v>
      </c>
      <c r="D5" s="458">
        <v>1599</v>
      </c>
      <c r="E5" s="457">
        <v>33289</v>
      </c>
      <c r="F5" s="458">
        <v>27376</v>
      </c>
      <c r="G5" s="458">
        <v>5913</v>
      </c>
      <c r="H5" s="457">
        <v>3.5</v>
      </c>
      <c r="I5" s="763">
        <v>3.7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17466</v>
      </c>
      <c r="C6" s="458">
        <v>12521</v>
      </c>
      <c r="D6" s="458">
        <v>4945</v>
      </c>
      <c r="E6" s="457">
        <v>42925</v>
      </c>
      <c r="F6" s="458">
        <v>31279</v>
      </c>
      <c r="G6" s="458">
        <v>11646</v>
      </c>
      <c r="H6" s="457">
        <v>2.5</v>
      </c>
      <c r="I6" s="763">
        <v>2.4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30536</v>
      </c>
      <c r="C7" s="612">
        <v>20048</v>
      </c>
      <c r="D7" s="612">
        <v>10488</v>
      </c>
      <c r="E7" s="601">
        <v>90311</v>
      </c>
      <c r="F7" s="612">
        <v>55361</v>
      </c>
      <c r="G7" s="612">
        <v>34950</v>
      </c>
      <c r="H7" s="947">
        <v>2.8</v>
      </c>
      <c r="I7" s="948">
        <v>3.3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9362</v>
      </c>
      <c r="C14" s="674">
        <f t="shared" ref="C14:D14" si="0">IF(ISBLANK(C5),"",C5)</f>
        <v>7763</v>
      </c>
      <c r="D14" s="669">
        <f t="shared" si="0"/>
        <v>1599</v>
      </c>
      <c r="F14" s="884">
        <f>A5</f>
        <v>2020</v>
      </c>
      <c r="G14" s="674">
        <f>IF(ISBLANK(E5),"",E5)</f>
        <v>33289</v>
      </c>
      <c r="H14" s="674">
        <f t="shared" ref="H14:I16" si="1">IF(ISBLANK(F5),"",F5)</f>
        <v>27376</v>
      </c>
      <c r="I14" s="669">
        <f t="shared" si="1"/>
        <v>5913</v>
      </c>
      <c r="J14" s="756"/>
      <c r="K14" s="884">
        <f>A5</f>
        <v>2020</v>
      </c>
      <c r="L14" s="674">
        <f>IF(ISBLANK(H5),"",H5)</f>
        <v>3.5</v>
      </c>
      <c r="M14" s="669">
        <f>IF(ISBLANK(I5),"",I5)</f>
        <v>3.7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17466</v>
      </c>
      <c r="C15" s="879">
        <f t="shared" si="3"/>
        <v>12521</v>
      </c>
      <c r="D15" s="886">
        <f t="shared" si="3"/>
        <v>4945</v>
      </c>
      <c r="F15" s="890">
        <f t="shared" ref="F15:F16" si="4">A6</f>
        <v>2021</v>
      </c>
      <c r="G15" s="853">
        <f t="shared" ref="G15:G16" si="5">IF(ISBLANK(E6),"",E6)</f>
        <v>42925</v>
      </c>
      <c r="H15" s="853">
        <f t="shared" si="1"/>
        <v>31279</v>
      </c>
      <c r="I15" s="670">
        <f t="shared" si="1"/>
        <v>11646</v>
      </c>
      <c r="J15" s="211"/>
      <c r="K15" s="890">
        <f t="shared" ref="K15:K16" si="6">A6</f>
        <v>2021</v>
      </c>
      <c r="L15" s="853">
        <f t="shared" ref="L15:M16" si="7">IF(ISBLANK(H6),"",H6)</f>
        <v>2.5</v>
      </c>
      <c r="M15" s="670">
        <f t="shared" si="7"/>
        <v>2.4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30536</v>
      </c>
      <c r="C16" s="888">
        <f t="shared" si="3"/>
        <v>20048</v>
      </c>
      <c r="D16" s="889">
        <f t="shared" si="3"/>
        <v>10488</v>
      </c>
      <c r="F16" s="891">
        <f t="shared" si="4"/>
        <v>2022</v>
      </c>
      <c r="G16" s="676">
        <f t="shared" si="5"/>
        <v>90311</v>
      </c>
      <c r="H16" s="676">
        <f t="shared" si="1"/>
        <v>55361</v>
      </c>
      <c r="I16" s="671">
        <f t="shared" si="1"/>
        <v>34950</v>
      </c>
      <c r="J16" s="211"/>
      <c r="K16" s="891">
        <f t="shared" si="6"/>
        <v>2022</v>
      </c>
      <c r="L16" s="676">
        <f t="shared" si="7"/>
        <v>2.8</v>
      </c>
      <c r="M16" s="671">
        <f t="shared" si="7"/>
        <v>3.3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9362</v>
      </c>
      <c r="C22" s="674">
        <f t="shared" ref="C22:D22" si="8">IF(ISBLANK(C5),"",C5)</f>
        <v>7763</v>
      </c>
      <c r="D22" s="669">
        <f t="shared" si="8"/>
        <v>1599</v>
      </c>
      <c r="F22" s="884">
        <f>A5</f>
        <v>2020</v>
      </c>
      <c r="G22" s="674">
        <f>IF(ISBLANK(E5),"",E5)</f>
        <v>33289</v>
      </c>
      <c r="H22" s="674">
        <f t="shared" ref="H22:I24" si="9">IF(ISBLANK(F5),"",F5)</f>
        <v>27376</v>
      </c>
      <c r="I22" s="669">
        <f t="shared" si="9"/>
        <v>5913</v>
      </c>
      <c r="J22" s="756"/>
      <c r="K22" s="884">
        <f>A5</f>
        <v>2020</v>
      </c>
      <c r="L22" s="674">
        <f>IF(ISBLANK(H5),"",H5)</f>
        <v>3.5</v>
      </c>
      <c r="M22" s="669">
        <f>IF(ISBLANK(I5),"",I5)</f>
        <v>3.7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17466</v>
      </c>
      <c r="C23" s="853">
        <f t="shared" si="11"/>
        <v>12521</v>
      </c>
      <c r="D23" s="670">
        <f t="shared" si="11"/>
        <v>4945</v>
      </c>
      <c r="F23" s="890">
        <f t="shared" ref="F23:F24" si="12">A6</f>
        <v>2021</v>
      </c>
      <c r="G23" s="853">
        <f t="shared" ref="G23:G24" si="13">IF(ISBLANK(E6),"",E6)</f>
        <v>42925</v>
      </c>
      <c r="H23" s="853">
        <f t="shared" si="9"/>
        <v>31279</v>
      </c>
      <c r="I23" s="670">
        <f t="shared" si="9"/>
        <v>11646</v>
      </c>
      <c r="J23" s="211"/>
      <c r="K23" s="890">
        <f t="shared" ref="K23:K24" si="14">A6</f>
        <v>2021</v>
      </c>
      <c r="L23" s="853">
        <f t="shared" ref="L23:M24" si="15">IF(ISBLANK(H6),"",H6)</f>
        <v>2.5</v>
      </c>
      <c r="M23" s="670">
        <f t="shared" si="15"/>
        <v>2.4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30536</v>
      </c>
      <c r="C24" s="676">
        <f t="shared" si="11"/>
        <v>20048</v>
      </c>
      <c r="D24" s="671">
        <f t="shared" si="11"/>
        <v>10488</v>
      </c>
      <c r="F24" s="891">
        <f t="shared" si="12"/>
        <v>2022</v>
      </c>
      <c r="G24" s="676">
        <f t="shared" si="13"/>
        <v>90311</v>
      </c>
      <c r="H24" s="676">
        <f t="shared" si="9"/>
        <v>55361</v>
      </c>
      <c r="I24" s="671">
        <f t="shared" si="9"/>
        <v>34950</v>
      </c>
      <c r="J24" s="211"/>
      <c r="K24" s="891">
        <f t="shared" si="14"/>
        <v>2022</v>
      </c>
      <c r="L24" s="676">
        <f t="shared" si="15"/>
        <v>2.8</v>
      </c>
      <c r="M24" s="671">
        <f t="shared" si="15"/>
        <v>3.3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242</v>
      </c>
      <c r="C3" s="71">
        <v>92</v>
      </c>
      <c r="D3" s="71">
        <v>13</v>
      </c>
      <c r="F3" s="105" t="s">
        <v>537</v>
      </c>
      <c r="G3" s="97">
        <f>IF(ISBLANK(B3),"",B3)</f>
        <v>242</v>
      </c>
      <c r="H3" s="97">
        <f>IF(ISBLANK(B4),"",B4)</f>
        <v>352</v>
      </c>
      <c r="I3" s="97">
        <f>IF(ISBLANK(B5),"",B5)</f>
        <v>351</v>
      </c>
      <c r="J3" s="365"/>
    </row>
    <row r="4" spans="1:12" x14ac:dyDescent="0.25">
      <c r="A4" s="286">
        <v>2021</v>
      </c>
      <c r="B4" s="214">
        <v>352</v>
      </c>
      <c r="C4" s="214">
        <v>125</v>
      </c>
      <c r="D4" s="214">
        <v>12.4</v>
      </c>
      <c r="F4" s="130" t="s">
        <v>538</v>
      </c>
      <c r="G4" s="98">
        <f>IF(ISBLANK(C3),"",C3)</f>
        <v>92</v>
      </c>
      <c r="H4" s="98">
        <f>IF(ISBLANK(C4),"",C4)</f>
        <v>125</v>
      </c>
      <c r="I4" s="98">
        <f>IF(ISBLANK(C5),"",C5)</f>
        <v>98</v>
      </c>
      <c r="J4" s="365"/>
    </row>
    <row r="5" spans="1:12" x14ac:dyDescent="0.25">
      <c r="A5" s="218">
        <v>2022</v>
      </c>
      <c r="B5" s="168">
        <v>351</v>
      </c>
      <c r="C5" s="168">
        <v>98</v>
      </c>
      <c r="D5" s="168">
        <v>13.4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242</v>
      </c>
      <c r="H8" s="97">
        <f>IF(ISBLANK(B4),"",B4)</f>
        <v>352</v>
      </c>
      <c r="I8" s="97">
        <f>IF(ISBLANK(B5),"",B5)</f>
        <v>351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92</v>
      </c>
      <c r="H9" s="98">
        <f>IF(ISBLANK(C4),"",C4)</f>
        <v>125</v>
      </c>
      <c r="I9" s="98">
        <f>IF(ISBLANK(C5),"",C5)</f>
        <v>98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</v>
      </c>
      <c r="H13" s="132">
        <f>IF(ISBLANK(D4),"",D4)</f>
        <v>12.4</v>
      </c>
      <c r="I13" s="132">
        <f>IF(ISBLANK(D5),"",D5)</f>
        <v>13.4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1653</v>
      </c>
      <c r="C4" s="110">
        <v>1746</v>
      </c>
      <c r="E4" s="29" t="s">
        <v>540</v>
      </c>
      <c r="F4" s="163">
        <f>B4/($B$22+$C$22)*100</f>
        <v>2.2148972946898744</v>
      </c>
      <c r="G4" s="163">
        <f>C4/($B$22+$C$22)*100</f>
        <v>2.3395103911243318</v>
      </c>
      <c r="J4" s="29" t="s">
        <v>540</v>
      </c>
      <c r="K4" s="163">
        <f>G4</f>
        <v>2.3395103911243318</v>
      </c>
    </row>
    <row r="5" spans="1:11" x14ac:dyDescent="0.25">
      <c r="A5" s="202" t="s">
        <v>541</v>
      </c>
      <c r="B5" s="212">
        <v>1724</v>
      </c>
      <c r="C5" s="160">
        <v>1876</v>
      </c>
      <c r="E5" s="29" t="s">
        <v>541</v>
      </c>
      <c r="F5" s="163">
        <f t="shared" ref="F5:G21" si="0">B5/($B$22+$C$22)*100</f>
        <v>2.3100320242258578</v>
      </c>
      <c r="G5" s="163">
        <f t="shared" si="0"/>
        <v>2.5137007409789498</v>
      </c>
      <c r="J5" s="29" t="s">
        <v>541</v>
      </c>
      <c r="K5" s="163">
        <f t="shared" ref="K5:K21" si="1">G5</f>
        <v>2.5137007409789498</v>
      </c>
    </row>
    <row r="6" spans="1:11" x14ac:dyDescent="0.25">
      <c r="A6" s="202" t="s">
        <v>542</v>
      </c>
      <c r="B6" s="212">
        <v>1820</v>
      </c>
      <c r="C6" s="160">
        <v>1921</v>
      </c>
      <c r="E6" s="29" t="s">
        <v>542</v>
      </c>
      <c r="F6" s="163">
        <f t="shared" si="0"/>
        <v>2.4386648979646526</v>
      </c>
      <c r="G6" s="163">
        <f t="shared" si="0"/>
        <v>2.5739974005440098</v>
      </c>
      <c r="J6" s="29" t="s">
        <v>542</v>
      </c>
      <c r="K6" s="163">
        <f t="shared" si="1"/>
        <v>2.5739974005440098</v>
      </c>
    </row>
    <row r="7" spans="1:11" x14ac:dyDescent="0.25">
      <c r="A7" s="202" t="s">
        <v>543</v>
      </c>
      <c r="B7" s="212">
        <v>2037</v>
      </c>
      <c r="C7" s="160">
        <v>2103</v>
      </c>
      <c r="E7" s="29" t="s">
        <v>543</v>
      </c>
      <c r="F7" s="163">
        <f t="shared" si="0"/>
        <v>2.7294287896450538</v>
      </c>
      <c r="G7" s="163">
        <f t="shared" si="0"/>
        <v>2.8178638903404751</v>
      </c>
      <c r="J7" s="29" t="s">
        <v>543</v>
      </c>
      <c r="K7" s="163">
        <f t="shared" si="1"/>
        <v>2.8178638903404751</v>
      </c>
    </row>
    <row r="8" spans="1:11" x14ac:dyDescent="0.25">
      <c r="A8" s="202" t="s">
        <v>544</v>
      </c>
      <c r="B8" s="212">
        <v>1904</v>
      </c>
      <c r="C8" s="160">
        <v>2070</v>
      </c>
      <c r="E8" s="29" t="s">
        <v>544</v>
      </c>
      <c r="F8" s="163">
        <f t="shared" si="0"/>
        <v>2.551218662486098</v>
      </c>
      <c r="G8" s="163">
        <f t="shared" si="0"/>
        <v>2.7736463399927644</v>
      </c>
      <c r="J8" s="29" t="s">
        <v>544</v>
      </c>
      <c r="K8" s="163">
        <f t="shared" si="1"/>
        <v>2.7736463399927644</v>
      </c>
    </row>
    <row r="9" spans="1:11" x14ac:dyDescent="0.25">
      <c r="A9" s="202" t="s">
        <v>545</v>
      </c>
      <c r="B9" s="212">
        <v>1945</v>
      </c>
      <c r="C9" s="160">
        <v>2108</v>
      </c>
      <c r="E9" s="29" t="s">
        <v>545</v>
      </c>
      <c r="F9" s="163">
        <f t="shared" si="0"/>
        <v>2.6061556189787085</v>
      </c>
      <c r="G9" s="163">
        <f t="shared" si="0"/>
        <v>2.8245635191810377</v>
      </c>
      <c r="J9" s="29" t="s">
        <v>545</v>
      </c>
      <c r="K9" s="163">
        <f t="shared" si="1"/>
        <v>2.8245635191810377</v>
      </c>
    </row>
    <row r="10" spans="1:11" x14ac:dyDescent="0.25">
      <c r="A10" s="202" t="s">
        <v>546</v>
      </c>
      <c r="B10" s="212">
        <v>2180</v>
      </c>
      <c r="C10" s="160">
        <v>2314</v>
      </c>
      <c r="E10" s="29" t="s">
        <v>546</v>
      </c>
      <c r="F10" s="163">
        <f t="shared" si="0"/>
        <v>2.9210381744851333</v>
      </c>
      <c r="G10" s="163">
        <f t="shared" si="0"/>
        <v>3.1005882274122016</v>
      </c>
      <c r="J10" s="29" t="s">
        <v>546</v>
      </c>
      <c r="K10" s="163">
        <f t="shared" si="1"/>
        <v>3.1005882274122016</v>
      </c>
    </row>
    <row r="11" spans="1:11" x14ac:dyDescent="0.25">
      <c r="A11" s="202" t="s">
        <v>547</v>
      </c>
      <c r="B11" s="212">
        <v>2466</v>
      </c>
      <c r="C11" s="160">
        <v>2552</v>
      </c>
      <c r="E11" s="29" t="s">
        <v>547</v>
      </c>
      <c r="F11" s="163">
        <f t="shared" si="0"/>
        <v>3.3042569441652931</v>
      </c>
      <c r="G11" s="163">
        <f t="shared" si="0"/>
        <v>3.4194905602229637</v>
      </c>
      <c r="J11" s="29" t="s">
        <v>547</v>
      </c>
      <c r="K11" s="163">
        <f t="shared" si="1"/>
        <v>3.4194905602229637</v>
      </c>
    </row>
    <row r="12" spans="1:11" x14ac:dyDescent="0.25">
      <c r="A12" s="202" t="s">
        <v>548</v>
      </c>
      <c r="B12" s="212">
        <v>2578</v>
      </c>
      <c r="C12" s="160">
        <v>2630</v>
      </c>
      <c r="E12" s="29" t="s">
        <v>548</v>
      </c>
      <c r="F12" s="163">
        <f t="shared" si="0"/>
        <v>3.4543286301938867</v>
      </c>
      <c r="G12" s="163">
        <f t="shared" si="0"/>
        <v>3.5240047701357344</v>
      </c>
      <c r="J12" s="29" t="s">
        <v>548</v>
      </c>
      <c r="K12" s="163">
        <f t="shared" si="1"/>
        <v>3.5240047701357344</v>
      </c>
    </row>
    <row r="13" spans="1:11" x14ac:dyDescent="0.25">
      <c r="A13" s="202" t="s">
        <v>549</v>
      </c>
      <c r="B13" s="212">
        <v>2686</v>
      </c>
      <c r="C13" s="160">
        <v>2820</v>
      </c>
      <c r="E13" s="29" t="s">
        <v>549</v>
      </c>
      <c r="F13" s="163">
        <f t="shared" si="0"/>
        <v>3.5990406131500312</v>
      </c>
      <c r="G13" s="163">
        <f t="shared" si="0"/>
        <v>3.7785906660770996</v>
      </c>
      <c r="J13" s="29" t="s">
        <v>549</v>
      </c>
      <c r="K13" s="163">
        <f t="shared" si="1"/>
        <v>3.7785906660770996</v>
      </c>
    </row>
    <row r="14" spans="1:11" x14ac:dyDescent="0.25">
      <c r="A14" s="202" t="s">
        <v>550</v>
      </c>
      <c r="B14" s="212">
        <v>2759</v>
      </c>
      <c r="C14" s="160">
        <v>2812</v>
      </c>
      <c r="E14" s="29" t="s">
        <v>550</v>
      </c>
      <c r="F14" s="163">
        <f t="shared" si="0"/>
        <v>3.6968551942222398</v>
      </c>
      <c r="G14" s="163">
        <f t="shared" si="0"/>
        <v>3.7678712599321997</v>
      </c>
      <c r="J14" s="29" t="s">
        <v>550</v>
      </c>
      <c r="K14" s="163">
        <f t="shared" si="1"/>
        <v>3.7678712599321997</v>
      </c>
    </row>
    <row r="15" spans="1:11" x14ac:dyDescent="0.25">
      <c r="A15" s="202" t="s">
        <v>551</v>
      </c>
      <c r="B15" s="212">
        <v>2773</v>
      </c>
      <c r="C15" s="160">
        <v>2774</v>
      </c>
      <c r="E15" s="29" t="s">
        <v>551</v>
      </c>
      <c r="F15" s="163">
        <f t="shared" si="0"/>
        <v>3.7156141549758144</v>
      </c>
      <c r="G15" s="163">
        <f t="shared" si="0"/>
        <v>3.716954080743927</v>
      </c>
      <c r="J15" s="29" t="s">
        <v>551</v>
      </c>
      <c r="K15" s="163">
        <f t="shared" si="1"/>
        <v>3.716954080743927</v>
      </c>
    </row>
    <row r="16" spans="1:11" x14ac:dyDescent="0.25">
      <c r="A16" s="202" t="s">
        <v>552</v>
      </c>
      <c r="B16" s="212">
        <v>2810</v>
      </c>
      <c r="C16" s="160">
        <v>2703</v>
      </c>
      <c r="E16" s="29" t="s">
        <v>552</v>
      </c>
      <c r="F16" s="163">
        <f t="shared" si="0"/>
        <v>3.765191408395975</v>
      </c>
      <c r="G16" s="163">
        <f t="shared" si="0"/>
        <v>3.6218193512079431</v>
      </c>
      <c r="J16" s="29" t="s">
        <v>552</v>
      </c>
      <c r="K16" s="163">
        <f t="shared" si="1"/>
        <v>3.6218193512079431</v>
      </c>
    </row>
    <row r="17" spans="1:11" x14ac:dyDescent="0.25">
      <c r="A17" s="202" t="s">
        <v>553</v>
      </c>
      <c r="B17" s="212">
        <v>2716</v>
      </c>
      <c r="C17" s="160">
        <v>2582</v>
      </c>
      <c r="E17" s="29" t="s">
        <v>553</v>
      </c>
      <c r="F17" s="163">
        <f t="shared" si="0"/>
        <v>3.639238386193405</v>
      </c>
      <c r="G17" s="163">
        <f t="shared" si="0"/>
        <v>3.4596883332663371</v>
      </c>
      <c r="J17" s="29" t="s">
        <v>553</v>
      </c>
      <c r="K17" s="163">
        <f t="shared" si="1"/>
        <v>3.4596883332663371</v>
      </c>
    </row>
    <row r="18" spans="1:11" x14ac:dyDescent="0.25">
      <c r="A18" s="202" t="s">
        <v>554</v>
      </c>
      <c r="B18" s="212">
        <v>2348</v>
      </c>
      <c r="C18" s="160">
        <v>2062</v>
      </c>
      <c r="E18" s="29" t="s">
        <v>554</v>
      </c>
      <c r="F18" s="163">
        <f t="shared" si="0"/>
        <v>3.146145703528024</v>
      </c>
      <c r="G18" s="163">
        <f t="shared" si="0"/>
        <v>2.762926933847865</v>
      </c>
      <c r="J18" s="29" t="s">
        <v>554</v>
      </c>
      <c r="K18" s="163">
        <f t="shared" si="1"/>
        <v>2.762926933847865</v>
      </c>
    </row>
    <row r="19" spans="1:11" x14ac:dyDescent="0.25">
      <c r="A19" s="202" t="s">
        <v>555</v>
      </c>
      <c r="B19" s="212">
        <v>1342</v>
      </c>
      <c r="C19" s="160">
        <v>1102</v>
      </c>
      <c r="E19" s="29" t="s">
        <v>555</v>
      </c>
      <c r="F19" s="163">
        <f t="shared" si="0"/>
        <v>1.7981803808069032</v>
      </c>
      <c r="G19" s="163">
        <f t="shared" si="0"/>
        <v>1.4765981964599162</v>
      </c>
      <c r="J19" s="29" t="s">
        <v>555</v>
      </c>
      <c r="K19" s="163">
        <f t="shared" si="1"/>
        <v>1.4765981964599162</v>
      </c>
    </row>
    <row r="20" spans="1:11" x14ac:dyDescent="0.25">
      <c r="A20" s="202" t="s">
        <v>556</v>
      </c>
      <c r="B20" s="212">
        <v>968</v>
      </c>
      <c r="C20" s="160">
        <v>715</v>
      </c>
      <c r="E20" s="29" t="s">
        <v>556</v>
      </c>
      <c r="F20" s="163">
        <f t="shared" si="0"/>
        <v>1.2970481435328483</v>
      </c>
      <c r="G20" s="163">
        <f t="shared" si="0"/>
        <v>0.95804692420039927</v>
      </c>
      <c r="J20" s="29" t="s">
        <v>556</v>
      </c>
      <c r="K20" s="163">
        <f t="shared" si="1"/>
        <v>0.95804692420039927</v>
      </c>
    </row>
    <row r="21" spans="1:11" x14ac:dyDescent="0.25">
      <c r="A21" s="203" t="s">
        <v>557</v>
      </c>
      <c r="B21" s="72">
        <v>636</v>
      </c>
      <c r="C21" s="111">
        <v>396</v>
      </c>
      <c r="E21" s="31" t="s">
        <v>557</v>
      </c>
      <c r="F21" s="163">
        <f t="shared" si="0"/>
        <v>0.85219278851951608</v>
      </c>
      <c r="G21" s="163">
        <f t="shared" si="0"/>
        <v>0.53061060417252892</v>
      </c>
      <c r="J21" s="31" t="s">
        <v>557</v>
      </c>
      <c r="K21" s="210">
        <f t="shared" si="1"/>
        <v>0.53061060417252892</v>
      </c>
    </row>
    <row r="22" spans="1:11" x14ac:dyDescent="0.25">
      <c r="A22" s="309" t="s">
        <v>16</v>
      </c>
      <c r="B22" s="121">
        <f>SUM(B4:B21)</f>
        <v>37345</v>
      </c>
      <c r="C22" s="124">
        <f>SUM(C4:C21)</f>
        <v>37286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2542</v>
      </c>
      <c r="C3" s="110">
        <v>1243</v>
      </c>
      <c r="E3" s="297" t="s">
        <v>709</v>
      </c>
      <c r="F3" s="71">
        <v>44.94</v>
      </c>
      <c r="G3" s="71">
        <v>50.9</v>
      </c>
      <c r="K3" s="122" t="s">
        <v>16</v>
      </c>
      <c r="L3" s="71">
        <v>3.23</v>
      </c>
      <c r="M3" s="71">
        <v>2.82</v>
      </c>
    </row>
    <row r="4" spans="1:16" x14ac:dyDescent="0.25">
      <c r="A4" s="202" t="s">
        <v>704</v>
      </c>
      <c r="B4" s="212">
        <v>4284</v>
      </c>
      <c r="C4" s="160">
        <v>1740</v>
      </c>
      <c r="E4" s="298" t="s">
        <v>710</v>
      </c>
      <c r="F4" s="214">
        <v>45.96</v>
      </c>
      <c r="G4" s="214">
        <v>40.61</v>
      </c>
      <c r="K4" s="215" t="s">
        <v>212</v>
      </c>
      <c r="L4" s="214">
        <v>3.22</v>
      </c>
      <c r="M4" s="214">
        <v>2.81</v>
      </c>
      <c r="N4" s="211"/>
    </row>
    <row r="5" spans="1:16" x14ac:dyDescent="0.25">
      <c r="A5" s="202" t="s">
        <v>705</v>
      </c>
      <c r="B5" s="212">
        <v>3843</v>
      </c>
      <c r="C5" s="160">
        <v>1155</v>
      </c>
      <c r="E5" s="298" t="s">
        <v>711</v>
      </c>
      <c r="F5" s="214">
        <v>7.95</v>
      </c>
      <c r="G5" s="214">
        <v>7.38</v>
      </c>
      <c r="K5" s="123" t="s">
        <v>213</v>
      </c>
      <c r="L5" s="73">
        <v>3.25</v>
      </c>
      <c r="M5" s="73">
        <v>2.85</v>
      </c>
      <c r="N5" s="211"/>
    </row>
    <row r="6" spans="1:16" x14ac:dyDescent="0.25">
      <c r="A6" s="202" t="s">
        <v>706</v>
      </c>
      <c r="B6" s="212">
        <v>4762</v>
      </c>
      <c r="C6" s="160">
        <v>1253</v>
      </c>
      <c r="E6" s="298" t="s">
        <v>712</v>
      </c>
      <c r="F6" s="214">
        <v>0.85</v>
      </c>
      <c r="G6" s="214">
        <v>0.92</v>
      </c>
      <c r="K6" s="226"/>
      <c r="L6" s="164"/>
      <c r="M6" s="211"/>
    </row>
    <row r="7" spans="1:16" x14ac:dyDescent="0.25">
      <c r="A7" s="202" t="s">
        <v>707</v>
      </c>
      <c r="B7" s="212">
        <v>1904</v>
      </c>
      <c r="C7" s="160">
        <v>839</v>
      </c>
      <c r="E7" s="299" t="s">
        <v>713</v>
      </c>
      <c r="F7" s="73">
        <v>0.28999999999999998</v>
      </c>
      <c r="G7" s="73">
        <v>0.18</v>
      </c>
      <c r="K7" s="227"/>
      <c r="L7" s="211"/>
      <c r="M7" s="211"/>
    </row>
    <row r="8" spans="1:16" x14ac:dyDescent="0.25">
      <c r="A8" s="203" t="s">
        <v>708</v>
      </c>
      <c r="B8" s="72">
        <v>1419</v>
      </c>
      <c r="C8" s="111">
        <v>855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17.544107268877912</v>
      </c>
      <c r="C13" s="301">
        <f>B3/SUM(B3:B8)*100</f>
        <v>13.554441719099925</v>
      </c>
      <c r="E13" s="217" t="s">
        <v>836</v>
      </c>
      <c r="F13" s="289">
        <f>IF(ISBLANK(F3),"",F3)</f>
        <v>44.94</v>
      </c>
      <c r="G13" s="289">
        <f>IF(ISBLANK(G3),"",G3)</f>
        <v>50.9</v>
      </c>
    </row>
    <row r="14" spans="1:16" x14ac:dyDescent="0.25">
      <c r="A14" s="220" t="s">
        <v>825</v>
      </c>
      <c r="B14" s="305">
        <f>C4/SUM(C3:C8)*100</f>
        <v>24.558927311220891</v>
      </c>
      <c r="C14" s="302">
        <f>B4/SUM(B3:B8)*100</f>
        <v>22.84312679961608</v>
      </c>
      <c r="E14" s="286" t="s">
        <v>837</v>
      </c>
      <c r="F14" s="290">
        <f t="shared" ref="F14:G17" si="0">IF(ISBLANK(F4),"",F4)</f>
        <v>45.96</v>
      </c>
      <c r="G14" s="290">
        <f t="shared" si="0"/>
        <v>40.61</v>
      </c>
    </row>
    <row r="15" spans="1:16" x14ac:dyDescent="0.25">
      <c r="A15" s="220" t="s">
        <v>826</v>
      </c>
      <c r="B15" s="305">
        <f>C5/SUM(C3:C8)*100</f>
        <v>16.302046577275934</v>
      </c>
      <c r="C15" s="302">
        <f>B5/SUM(B3:B8)*100</f>
        <v>20.491628452596782</v>
      </c>
      <c r="E15" s="286" t="s">
        <v>838</v>
      </c>
      <c r="F15" s="290">
        <f t="shared" si="0"/>
        <v>7.95</v>
      </c>
      <c r="G15" s="290">
        <f t="shared" si="0"/>
        <v>7.38</v>
      </c>
    </row>
    <row r="16" spans="1:16" x14ac:dyDescent="0.25">
      <c r="A16" s="220" t="s">
        <v>827</v>
      </c>
      <c r="B16" s="305">
        <f>C6/SUM(C3:C8)*100</f>
        <v>17.685250529287227</v>
      </c>
      <c r="C16" s="302">
        <f>B6/SUM(B3:B8)*100</f>
        <v>25.391916391169882</v>
      </c>
      <c r="E16" s="286" t="s">
        <v>839</v>
      </c>
      <c r="F16" s="290">
        <f t="shared" si="0"/>
        <v>0.85</v>
      </c>
      <c r="G16" s="290">
        <f t="shared" si="0"/>
        <v>0.92</v>
      </c>
    </row>
    <row r="17" spans="1:18" x14ac:dyDescent="0.25">
      <c r="A17" s="220" t="s">
        <v>828</v>
      </c>
      <c r="B17" s="305">
        <f>C7/SUM(C3:C8)*100</f>
        <v>11.841919548341567</v>
      </c>
      <c r="C17" s="302">
        <f>B7/SUM(B3:B8)*100</f>
        <v>10.152500799829371</v>
      </c>
      <c r="E17" s="219" t="s">
        <v>840</v>
      </c>
      <c r="F17" s="291">
        <f t="shared" si="0"/>
        <v>0.28999999999999998</v>
      </c>
      <c r="G17" s="291">
        <f t="shared" si="0"/>
        <v>0.18</v>
      </c>
    </row>
    <row r="18" spans="1:18" x14ac:dyDescent="0.25">
      <c r="A18" s="221" t="s">
        <v>829</v>
      </c>
      <c r="B18" s="306">
        <f>C8/SUM(C3:C8)*100</f>
        <v>12.067748764996471</v>
      </c>
      <c r="C18" s="303">
        <f>B8/SUM(B3:B8)*100</f>
        <v>7.5663858376879594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17.544107268877912</v>
      </c>
      <c r="C22" s="301">
        <f>C13</f>
        <v>13.554441719099925</v>
      </c>
    </row>
    <row r="23" spans="1:18" x14ac:dyDescent="0.25">
      <c r="A23" s="220" t="s">
        <v>831</v>
      </c>
      <c r="B23" s="305">
        <f t="shared" ref="B23:C27" si="1">B14</f>
        <v>24.558927311220891</v>
      </c>
      <c r="C23" s="302">
        <f t="shared" si="1"/>
        <v>22.84312679961608</v>
      </c>
    </row>
    <row r="24" spans="1:18" x14ac:dyDescent="0.25">
      <c r="A24" s="307" t="s">
        <v>832</v>
      </c>
      <c r="B24" s="305">
        <f t="shared" si="1"/>
        <v>16.302046577275934</v>
      </c>
      <c r="C24" s="302">
        <f t="shared" si="1"/>
        <v>20.491628452596782</v>
      </c>
    </row>
    <row r="25" spans="1:18" x14ac:dyDescent="0.25">
      <c r="A25" s="220" t="s">
        <v>833</v>
      </c>
      <c r="B25" s="305">
        <f t="shared" si="1"/>
        <v>17.685250529287227</v>
      </c>
      <c r="C25" s="302">
        <f t="shared" si="1"/>
        <v>25.391916391169882</v>
      </c>
    </row>
    <row r="26" spans="1:18" x14ac:dyDescent="0.25">
      <c r="A26" s="220" t="s">
        <v>834</v>
      </c>
      <c r="B26" s="305">
        <f t="shared" si="1"/>
        <v>11.841919548341567</v>
      </c>
      <c r="C26" s="302">
        <f t="shared" si="1"/>
        <v>10.152500799829371</v>
      </c>
    </row>
    <row r="27" spans="1:18" x14ac:dyDescent="0.25">
      <c r="A27" s="308" t="s">
        <v>835</v>
      </c>
      <c r="B27" s="306">
        <f t="shared" si="1"/>
        <v>12.067748764996471</v>
      </c>
      <c r="C27" s="303">
        <f t="shared" si="1"/>
        <v>7.5663858376879594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4213</v>
      </c>
      <c r="C34" s="110">
        <v>1552</v>
      </c>
      <c r="E34" s="297" t="s">
        <v>709</v>
      </c>
      <c r="F34" s="71">
        <v>50.9</v>
      </c>
      <c r="G34" s="211"/>
      <c r="K34" s="122" t="s">
        <v>16</v>
      </c>
      <c r="L34" s="71">
        <v>2.82</v>
      </c>
      <c r="M34" s="211"/>
    </row>
    <row r="35" spans="1:16" x14ac:dyDescent="0.25">
      <c r="A35" s="202" t="s">
        <v>704</v>
      </c>
      <c r="B35" s="212">
        <v>5310</v>
      </c>
      <c r="C35" s="160">
        <v>1889</v>
      </c>
      <c r="E35" s="298" t="s">
        <v>710</v>
      </c>
      <c r="F35" s="214">
        <v>40.61</v>
      </c>
      <c r="G35" s="211"/>
      <c r="K35" s="215" t="s">
        <v>212</v>
      </c>
      <c r="L35" s="214">
        <v>2.81</v>
      </c>
      <c r="M35" s="211"/>
      <c r="N35" s="29" t="s">
        <v>876</v>
      </c>
    </row>
    <row r="36" spans="1:16" x14ac:dyDescent="0.25">
      <c r="A36" s="202" t="s">
        <v>705</v>
      </c>
      <c r="B36" s="212">
        <v>3983</v>
      </c>
      <c r="C36" s="160">
        <v>1163</v>
      </c>
      <c r="E36" s="298" t="s">
        <v>711</v>
      </c>
      <c r="F36" s="214">
        <v>7.38</v>
      </c>
      <c r="G36" s="211"/>
      <c r="K36" s="123" t="s">
        <v>213</v>
      </c>
      <c r="L36" s="73">
        <v>2.85</v>
      </c>
      <c r="M36" s="211"/>
      <c r="N36" s="288">
        <v>2022</v>
      </c>
    </row>
    <row r="37" spans="1:16" x14ac:dyDescent="0.25">
      <c r="A37" s="202" t="s">
        <v>706</v>
      </c>
      <c r="B37" s="212">
        <v>3713</v>
      </c>
      <c r="C37" s="160">
        <v>1066</v>
      </c>
      <c r="E37" s="298" t="s">
        <v>712</v>
      </c>
      <c r="F37" s="214">
        <v>0.92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1403</v>
      </c>
      <c r="C38" s="160">
        <v>573</v>
      </c>
      <c r="E38" s="299" t="s">
        <v>713</v>
      </c>
      <c r="F38" s="73">
        <v>0.18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978</v>
      </c>
      <c r="C39" s="111">
        <v>486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23.064348342993014</v>
      </c>
      <c r="C44" s="301">
        <f>B34/SUM(B34:B39)*100</f>
        <v>21.494897959183675</v>
      </c>
      <c r="E44" s="217" t="s">
        <v>836</v>
      </c>
      <c r="F44" s="289">
        <f>IF(ISBLANK(F34),"",F34)</f>
        <v>50.9</v>
      </c>
    </row>
    <row r="45" spans="1:16" x14ac:dyDescent="0.25">
      <c r="A45" s="220" t="s">
        <v>825</v>
      </c>
      <c r="B45" s="305">
        <f>C35/SUM(C34:C39)*100</f>
        <v>28.072521920047556</v>
      </c>
      <c r="C45" s="302">
        <f>B35/SUM(B34:B39)*100</f>
        <v>27.091836734693874</v>
      </c>
      <c r="E45" s="286" t="s">
        <v>837</v>
      </c>
      <c r="F45" s="290">
        <f t="shared" ref="F45:F48" si="2">IF(ISBLANK(F35),"",F35)</f>
        <v>40.61</v>
      </c>
    </row>
    <row r="46" spans="1:16" x14ac:dyDescent="0.25">
      <c r="A46" s="220" t="s">
        <v>826</v>
      </c>
      <c r="B46" s="305">
        <f>C36/SUM(C34:C39)*100</f>
        <v>17.28340020805469</v>
      </c>
      <c r="C46" s="302">
        <f>B36/SUM(B34:B39)*100</f>
        <v>20.321428571428569</v>
      </c>
      <c r="E46" s="286" t="s">
        <v>838</v>
      </c>
      <c r="F46" s="290">
        <f t="shared" si="2"/>
        <v>7.38</v>
      </c>
    </row>
    <row r="47" spans="1:16" x14ac:dyDescent="0.25">
      <c r="A47" s="220" t="s">
        <v>827</v>
      </c>
      <c r="B47" s="305">
        <f>C37/SUM(C34:C39)*100</f>
        <v>15.841878436617627</v>
      </c>
      <c r="C47" s="302">
        <f>B37/SUM(B34:B39)*100</f>
        <v>18.943877551020407</v>
      </c>
      <c r="E47" s="286" t="s">
        <v>839</v>
      </c>
      <c r="F47" s="290">
        <f t="shared" si="2"/>
        <v>0.92</v>
      </c>
    </row>
    <row r="48" spans="1:16" x14ac:dyDescent="0.25">
      <c r="A48" s="220" t="s">
        <v>828</v>
      </c>
      <c r="B48" s="305">
        <f>C38/SUM(C34:C39)*100</f>
        <v>8.5153811859117265</v>
      </c>
      <c r="C48" s="302">
        <f>B38/SUM(B34:B39)*100</f>
        <v>7.158163265306122</v>
      </c>
      <c r="E48" s="219" t="s">
        <v>840</v>
      </c>
      <c r="F48" s="291">
        <f t="shared" si="2"/>
        <v>0.18</v>
      </c>
    </row>
    <row r="49" spans="1:3" x14ac:dyDescent="0.25">
      <c r="A49" s="221" t="s">
        <v>829</v>
      </c>
      <c r="B49" s="306">
        <f>C39/SUM(C34:C39)*100</f>
        <v>7.2224699063753892</v>
      </c>
      <c r="C49" s="303">
        <f>B39/SUM(B34:B39)*100</f>
        <v>4.9897959183673475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23.064348342993014</v>
      </c>
      <c r="C53" s="301">
        <f>C44</f>
        <v>21.494897959183675</v>
      </c>
    </row>
    <row r="54" spans="1:3" x14ac:dyDescent="0.25">
      <c r="A54" s="220" t="s">
        <v>831</v>
      </c>
      <c r="B54" s="305">
        <f t="shared" ref="B54:C54" si="3">B45</f>
        <v>28.072521920047556</v>
      </c>
      <c r="C54" s="302">
        <f t="shared" si="3"/>
        <v>27.091836734693874</v>
      </c>
    </row>
    <row r="55" spans="1:3" x14ac:dyDescent="0.25">
      <c r="A55" s="307" t="s">
        <v>832</v>
      </c>
      <c r="B55" s="305">
        <f t="shared" ref="B55:C55" si="4">B46</f>
        <v>17.28340020805469</v>
      </c>
      <c r="C55" s="302">
        <f t="shared" si="4"/>
        <v>20.321428571428569</v>
      </c>
    </row>
    <row r="56" spans="1:3" x14ac:dyDescent="0.25">
      <c r="A56" s="220" t="s">
        <v>833</v>
      </c>
      <c r="B56" s="305">
        <f t="shared" ref="B56:C56" si="5">B47</f>
        <v>15.841878436617627</v>
      </c>
      <c r="C56" s="302">
        <f t="shared" si="5"/>
        <v>18.943877551020407</v>
      </c>
    </row>
    <row r="57" spans="1:3" x14ac:dyDescent="0.25">
      <c r="A57" s="220" t="s">
        <v>834</v>
      </c>
      <c r="B57" s="305">
        <f t="shared" ref="B57:C57" si="6">B48</f>
        <v>8.5153811859117265</v>
      </c>
      <c r="C57" s="302">
        <f t="shared" si="6"/>
        <v>7.158163265306122</v>
      </c>
    </row>
    <row r="58" spans="1:3" x14ac:dyDescent="0.25">
      <c r="A58" s="308" t="s">
        <v>835</v>
      </c>
      <c r="B58" s="306">
        <f t="shared" ref="B58:C58" si="7">B49</f>
        <v>7.2224699063753892</v>
      </c>
      <c r="C58" s="303">
        <f t="shared" si="7"/>
        <v>4.9897959183673475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2024-04-25T06:15:11Z</dcterms:modified>
</cp:coreProperties>
</file>